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465" windowWidth="15585" windowHeight="10455" tabRatio="845" activeTab="4"/>
  </bookViews>
  <sheets>
    <sheet name="1. EMPLOYMENT" sheetId="1" r:id="rId1"/>
    <sheet name="2. PARTICIPATION" sheetId="2" r:id="rId2"/>
    <sheet name="3. INDEP_LIVING" sheetId="3" r:id="rId3"/>
    <sheet name="4. CAPACITY" sheetId="4" r:id="rId4"/>
    <sheet name="Overall_AAI" sheetId="5" r:id="rId5"/>
  </sheets>
  <definedNames/>
  <calcPr fullCalcOnLoad="1"/>
</workbook>
</file>

<file path=xl/sharedStrings.xml><?xml version="1.0" encoding="utf-8"?>
<sst xmlns="http://schemas.openxmlformats.org/spreadsheetml/2006/main" count="841" uniqueCount="120">
  <si>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</si>
  <si>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</si>
  <si>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</si>
  <si>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</si>
  <si>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</si>
  <si>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</si>
  <si>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</si>
  <si>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</si>
  <si>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</si>
  <si>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</si>
  <si>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</si>
  <si>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</si>
  <si>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</si>
  <si>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</si>
  <si>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</si>
  <si>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</si>
  <si>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Mean</t>
  </si>
  <si>
    <t>Std. dev.</t>
  </si>
  <si>
    <t>N</t>
  </si>
  <si>
    <t>Germany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</si>
  <si>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</si>
  <si>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</si>
  <si>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</si>
  <si>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</si>
  <si>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</si>
  <si>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</si>
  <si>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</si>
  <si>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</si>
  <si>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</si>
  <si>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Belgium</t>
  </si>
  <si>
    <t>TOTAL</t>
  </si>
  <si>
    <t>Rank</t>
  </si>
  <si>
    <t>RM2</t>
  </si>
  <si>
    <t>Country</t>
  </si>
  <si>
    <t>W1</t>
  </si>
  <si>
    <t>W2</t>
  </si>
  <si>
    <t>W3</t>
  </si>
  <si>
    <t>W4</t>
  </si>
  <si>
    <t>Weights</t>
  </si>
  <si>
    <t>sum</t>
  </si>
  <si>
    <t>Independent/autonomous living</t>
  </si>
  <si>
    <t>W5</t>
  </si>
  <si>
    <t>W6</t>
  </si>
  <si>
    <t>W7</t>
  </si>
  <si>
    <t>W8</t>
  </si>
  <si>
    <t>Belgium</t>
  </si>
  <si>
    <t>Mean</t>
  </si>
  <si>
    <t>N</t>
  </si>
  <si>
    <t>Min</t>
  </si>
  <si>
    <t>Max</t>
  </si>
  <si>
    <t>STDV</t>
  </si>
  <si>
    <t>Sum</t>
  </si>
  <si>
    <t>Emp</t>
  </si>
  <si>
    <t>Soc</t>
  </si>
  <si>
    <t>Liv</t>
  </si>
  <si>
    <t>Cap</t>
  </si>
  <si>
    <t>Indices</t>
  </si>
  <si>
    <t>Overall Index</t>
  </si>
  <si>
    <t>Value</t>
  </si>
  <si>
    <t>Indicator * weight</t>
  </si>
  <si>
    <t>% contribution to total AAI value</t>
  </si>
  <si>
    <t>weigted sum</t>
  </si>
  <si>
    <t>EU27</t>
  </si>
  <si>
    <t>Employment</t>
  </si>
  <si>
    <t>Social participation</t>
  </si>
  <si>
    <t>Capacity/enabling environment</t>
  </si>
  <si>
    <t>Men</t>
  </si>
  <si>
    <t>Women</t>
  </si>
  <si>
    <t>Notes</t>
  </si>
  <si>
    <t>For LT, LU and MT, no gender differences in the ER of 70-74 are assumed.</t>
  </si>
  <si>
    <t>For BG, weighted average is computed assuming equal cohort size for the ER of 70-74</t>
  </si>
  <si>
    <t>EB-2010</t>
  </si>
  <si>
    <t>SILC-2010</t>
  </si>
  <si>
    <t>LFS-2011</t>
  </si>
  <si>
    <t>LFS-2010</t>
  </si>
  <si>
    <t>EQLS-2011</t>
  </si>
  <si>
    <t>Target</t>
  </si>
  <si>
    <t>Index</t>
  </si>
  <si>
    <t>value</t>
  </si>
  <si>
    <t>Independent, healthy and secure living (TOTAL)</t>
  </si>
  <si>
    <t>Independent, healthy and secure living (MEN)</t>
  </si>
  <si>
    <t>Independent, healthy and secure living (WOMEN)</t>
  </si>
  <si>
    <t>ESS-2010</t>
  </si>
  <si>
    <t>3.1 Physical exercise</t>
  </si>
  <si>
    <t>3.2 No unmet needs of health and dental care</t>
  </si>
  <si>
    <t>3.3 Independent living arrangements</t>
  </si>
  <si>
    <t>3.4 Relative median income</t>
  </si>
  <si>
    <t>3.5 No poverty risk</t>
  </si>
  <si>
    <t>3.6 No material deprivation</t>
  </si>
  <si>
    <t>3.7 Physical safety</t>
  </si>
  <si>
    <t>3.8 Lifelong learning</t>
  </si>
  <si>
    <t>4.1 RLE achievement of 50 years at age 55</t>
  </si>
  <si>
    <t>4.2 Share of healthy life years in the RLE at age 55</t>
  </si>
  <si>
    <t>4.3 Mental well-being</t>
  </si>
  <si>
    <t>4.4 Use of ICT</t>
  </si>
  <si>
    <t>4.5 Social connectedness</t>
  </si>
  <si>
    <t>4.6 Educational attainment</t>
  </si>
  <si>
    <t>EHLEIS 2009/10</t>
  </si>
  <si>
    <t>EQLS 2011</t>
  </si>
  <si>
    <t>ESS 2010</t>
  </si>
  <si>
    <t>LFS 2010</t>
  </si>
  <si>
    <t>Capacity and enabling environment for active ageing (TOTAL)</t>
  </si>
  <si>
    <t>Capacity and enabling environment for active ageing (MEN)</t>
  </si>
  <si>
    <t>Capacity and enabling environment for active ageing (WOMEN)</t>
  </si>
  <si>
    <t>Employment (TOTAL)</t>
  </si>
  <si>
    <t>Employment  (MEN)</t>
  </si>
  <si>
    <t>Employment (WOMEN)</t>
  </si>
  <si>
    <t>1.1 Employment rate 55-59</t>
  </si>
  <si>
    <t>1.2 Employment rate 60-64</t>
  </si>
  <si>
    <t>1.3 Employment rate 65-69</t>
  </si>
  <si>
    <t>1.4 Employment rate 70-74</t>
  </si>
  <si>
    <t>Nr.</t>
  </si>
  <si>
    <t>2.3 Care to older adults</t>
  </si>
  <si>
    <t>2.4 Political participation</t>
  </si>
  <si>
    <t>2.1 Voluntary activities</t>
  </si>
  <si>
    <t>Participation in society      (TOTAL)</t>
  </si>
  <si>
    <t>2.2 Care to children, grandchildren</t>
  </si>
  <si>
    <t>Participation in society (MEN)</t>
  </si>
  <si>
    <t>Participation in society (WOMEN)</t>
  </si>
  <si>
    <t>ICT Survey 2010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</si>
</sst>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zł&quot;;\-#,##0\ &quot;zł&quot;"/>
    <numFmt numFmtId="185" formatCode="#,##0\ &quot;zł&quot;;[Red]\-#,##0\ &quot;zł&quot;"/>
    <numFmt numFmtId="186" formatCode="#,##0.00\ &quot;zł&quot;;\-#,##0.00\ &quot;zł&quot;"/>
    <numFmt numFmtId="187" formatCode="#,##0.00\ &quot;zł&quot;;[Red]\-#,##0.00\ &quot;zł&quot;"/>
    <numFmt numFmtId="188" formatCode="_-* #,##0\ &quot;zł&quot;_-;\-* #,##0\ &quot;zł&quot;_-;_-* &quot;-&quot;\ &quot;zł&quot;_-;_-@_-"/>
    <numFmt numFmtId="189" formatCode="_-* #,##0\ _z_ł_-;\-* #,##0\ _z_ł_-;_-* &quot;-&quot;\ _z_ł_-;_-@_-"/>
    <numFmt numFmtId="190" formatCode="_-* #,##0.00\ &quot;zł&quot;_-;\-* #,##0.00\ &quot;zł&quot;_-;_-* &quot;-&quot;??\ &quot;zł&quot;_-;_-@_-"/>
    <numFmt numFmtId="191" formatCode="_-* #,##0.00\ _z_ł_-;\-* #,##0.00\ _z_ł_-;_-* &quot;-&quot;??\ _z_ł_-;_-@_-"/>
    <numFmt numFmtId="192" formatCode="dd\.mm\.yy"/>
    <numFmt numFmtId="193" formatCode="#,##0.0"/>
    <numFmt numFmtId="194" formatCode="0.0%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000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\100;\1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2">
    <font>
      <sz val="11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6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10"/>
      <name val="Calibri"/>
      <family val="2"/>
    </font>
    <font>
      <sz val="11"/>
      <color indexed="34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FFFF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57" applyFill="1" applyBorder="1">
      <alignment/>
      <protection/>
    </xf>
    <xf numFmtId="0" fontId="0" fillId="0" borderId="0" xfId="57">
      <alignment/>
      <protection/>
    </xf>
    <xf numFmtId="0" fontId="2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57" applyAlignment="1">
      <alignment horizontal="center"/>
      <protection/>
    </xf>
    <xf numFmtId="200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20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7" fillId="33" borderId="10" xfId="0" applyNumberFormat="1" applyFont="1" applyFill="1" applyBorder="1" applyAlignment="1">
      <alignment horizontal="center"/>
    </xf>
    <xf numFmtId="20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0" fontId="22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200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2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" fontId="22" fillId="0" borderId="0" xfId="0" applyNumberFormat="1" applyFont="1" applyFill="1" applyBorder="1" applyAlignment="1">
      <alignment/>
    </xf>
    <xf numFmtId="200" fontId="22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00" fontId="22" fillId="0" borderId="1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200" fontId="22" fillId="0" borderId="10" xfId="0" applyNumberFormat="1" applyFont="1" applyFill="1" applyBorder="1" applyAlignment="1">
      <alignment horizontal="center"/>
    </xf>
    <xf numFmtId="200" fontId="22" fillId="9" borderId="0" xfId="0" applyNumberFormat="1" applyFont="1" applyFill="1" applyBorder="1" applyAlignment="1" applyProtection="1">
      <alignment horizontal="center"/>
      <protection/>
    </xf>
    <xf numFmtId="200" fontId="22" fillId="9" borderId="0" xfId="0" applyNumberFormat="1" applyFont="1" applyFill="1" applyBorder="1" applyAlignment="1" applyProtection="1">
      <alignment/>
      <protection/>
    </xf>
    <xf numFmtId="200" fontId="22" fillId="34" borderId="0" xfId="0" applyNumberFormat="1" applyFont="1" applyFill="1" applyBorder="1" applyAlignment="1" applyProtection="1">
      <alignment horizontal="center"/>
      <protection/>
    </xf>
    <xf numFmtId="200" fontId="22" fillId="34" borderId="0" xfId="0" applyNumberFormat="1" applyFont="1" applyFill="1" applyBorder="1" applyAlignment="1" applyProtection="1">
      <alignment/>
      <protection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200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 applyProtection="1">
      <alignment/>
      <protection/>
    </xf>
    <xf numFmtId="200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9" fontId="22" fillId="0" borderId="0" xfId="60" applyFont="1" applyFill="1" applyBorder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200" fontId="22" fillId="0" borderId="11" xfId="0" applyNumberFormat="1" applyFont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200" fontId="22" fillId="0" borderId="10" xfId="0" applyNumberFormat="1" applyFont="1" applyFill="1" applyBorder="1" applyAlignment="1" applyProtection="1">
      <alignment horizontal="center"/>
      <protection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9" borderId="10" xfId="0" applyFont="1" applyFill="1" applyBorder="1" applyAlignment="1">
      <alignment/>
    </xf>
    <xf numFmtId="200" fontId="22" fillId="9" borderId="10" xfId="0" applyNumberFormat="1" applyFont="1" applyFill="1" applyBorder="1" applyAlignment="1" applyProtection="1">
      <alignment horizontal="center"/>
      <protection/>
    </xf>
    <xf numFmtId="0" fontId="22" fillId="34" borderId="10" xfId="0" applyFont="1" applyFill="1" applyBorder="1" applyAlignment="1">
      <alignment/>
    </xf>
    <xf numFmtId="200" fontId="22" fillId="34" borderId="10" xfId="0" applyNumberFormat="1" applyFont="1" applyFill="1" applyBorder="1" applyAlignment="1" applyProtection="1">
      <alignment horizontal="center"/>
      <protection/>
    </xf>
    <xf numFmtId="2" fontId="22" fillId="0" borderId="10" xfId="0" applyNumberFormat="1" applyFont="1" applyFill="1" applyBorder="1" applyAlignment="1" applyProtection="1">
      <alignment horizontal="center"/>
      <protection/>
    </xf>
    <xf numFmtId="200" fontId="22" fillId="0" borderId="10" xfId="0" applyNumberFormat="1" applyFont="1" applyFill="1" applyBorder="1" applyAlignment="1" applyProtection="1">
      <alignment/>
      <protection/>
    </xf>
    <xf numFmtId="1" fontId="22" fillId="0" borderId="10" xfId="0" applyNumberFormat="1" applyFont="1" applyFill="1" applyBorder="1" applyAlignment="1" applyProtection="1">
      <alignment/>
      <protection/>
    </xf>
    <xf numFmtId="200" fontId="22" fillId="9" borderId="10" xfId="0" applyNumberFormat="1" applyFont="1" applyFill="1" applyBorder="1" applyAlignment="1" applyProtection="1">
      <alignment/>
      <protection/>
    </xf>
    <xf numFmtId="200" fontId="22" fillId="34" borderId="1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/>
      <protection/>
    </xf>
    <xf numFmtId="0" fontId="22" fillId="9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200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0" borderId="10" xfId="57" applyFont="1" applyFill="1" applyBorder="1" applyAlignment="1">
      <alignment horizontal="center" vertical="center" wrapText="1"/>
      <protection/>
    </xf>
    <xf numFmtId="0" fontId="22" fillId="0" borderId="0" xfId="57" applyFont="1" applyFill="1" applyBorder="1">
      <alignment/>
      <protection/>
    </xf>
    <xf numFmtId="0" fontId="22" fillId="0" borderId="0" xfId="57" applyFont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2" fillId="0" borderId="10" xfId="57" applyFont="1" applyFill="1" applyBorder="1" applyAlignment="1">
      <alignment horizontal="center"/>
      <protection/>
    </xf>
    <xf numFmtId="0" fontId="22" fillId="0" borderId="10" xfId="57" applyFont="1" applyFill="1" applyBorder="1">
      <alignment/>
      <protection/>
    </xf>
    <xf numFmtId="1" fontId="22" fillId="33" borderId="10" xfId="0" applyNumberFormat="1" applyFont="1" applyFill="1" applyBorder="1" applyAlignment="1">
      <alignment horizontal="center"/>
    </xf>
    <xf numFmtId="200" fontId="22" fillId="0" borderId="0" xfId="60" applyNumberFormat="1" applyFont="1" applyAlignment="1">
      <alignment/>
    </xf>
    <xf numFmtId="0" fontId="48" fillId="36" borderId="0" xfId="57" applyFont="1" applyFill="1" applyBorder="1">
      <alignment/>
      <protection/>
    </xf>
    <xf numFmtId="0" fontId="46" fillId="0" borderId="0" xfId="57" applyFont="1" applyFill="1" applyBorder="1">
      <alignment/>
      <protection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>
      <alignment wrapText="1"/>
    </xf>
    <xf numFmtId="0" fontId="22" fillId="0" borderId="10" xfId="57" applyFont="1" applyBorder="1" applyAlignment="1">
      <alignment horizontal="center" vertical="center"/>
      <protection/>
    </xf>
    <xf numFmtId="200" fontId="22" fillId="36" borderId="10" xfId="0" applyNumberFormat="1" applyFont="1" applyFill="1" applyBorder="1" applyAlignment="1">
      <alignment horizontal="center"/>
    </xf>
    <xf numFmtId="200" fontId="48" fillId="0" borderId="10" xfId="0" applyNumberFormat="1" applyFont="1" applyFill="1" applyBorder="1" applyAlignment="1">
      <alignment horizontal="center"/>
    </xf>
    <xf numFmtId="0" fontId="22" fillId="0" borderId="0" xfId="57" applyFont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1" fontId="22" fillId="33" borderId="10" xfId="0" applyNumberFormat="1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1" fontId="49" fillId="33" borderId="10" xfId="0" applyNumberFormat="1" applyFont="1" applyFill="1" applyBorder="1" applyAlignment="1">
      <alignment horizontal="center" vertical="center"/>
    </xf>
    <xf numFmtId="0" fontId="22" fillId="0" borderId="0" xfId="57" applyFont="1" applyAlignment="1">
      <alignment horizontal="center" vertical="center"/>
      <protection/>
    </xf>
    <xf numFmtId="200" fontId="22" fillId="0" borderId="10" xfId="0" applyNumberFormat="1" applyFont="1" applyFill="1" applyBorder="1" applyAlignment="1">
      <alignment horizontal="center" vertical="center"/>
    </xf>
    <xf numFmtId="200" fontId="22" fillId="9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200" fontId="22" fillId="34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57" applyFont="1" applyFill="1" applyBorder="1" applyAlignment="1">
      <alignment horizontal="center" vertical="center"/>
      <protection/>
    </xf>
    <xf numFmtId="20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0" fontId="22" fillId="0" borderId="0" xfId="57" applyNumberFormat="1" applyFont="1" applyBorder="1" applyAlignment="1" applyProtection="1">
      <alignment horizontal="center"/>
      <protection locked="0"/>
    </xf>
    <xf numFmtId="200" fontId="22" fillId="0" borderId="10" xfId="57" applyNumberFormat="1" applyFont="1" applyFill="1" applyBorder="1" applyAlignment="1">
      <alignment horizontal="center"/>
      <protection/>
    </xf>
    <xf numFmtId="1" fontId="22" fillId="0" borderId="10" xfId="0" applyNumberFormat="1" applyFont="1" applyFill="1" applyBorder="1" applyAlignment="1">
      <alignment horizontal="center"/>
    </xf>
    <xf numFmtId="1" fontId="22" fillId="0" borderId="10" xfId="57" applyNumberFormat="1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5" fillId="0" borderId="0" xfId="5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3" fillId="0" borderId="10" xfId="57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/>
      <protection/>
    </xf>
    <xf numFmtId="0" fontId="22" fillId="0" borderId="10" xfId="57" applyFont="1" applyBorder="1" applyAlignment="1" applyProtection="1">
      <alignment horizontal="center"/>
      <protection/>
    </xf>
    <xf numFmtId="0" fontId="22" fillId="0" borderId="10" xfId="57" applyFont="1" applyFill="1" applyBorder="1" applyProtection="1">
      <alignment/>
      <protection/>
    </xf>
    <xf numFmtId="200" fontId="22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/>
    </xf>
    <xf numFmtId="9" fontId="22" fillId="0" borderId="0" xfId="0" applyNumberFormat="1" applyFont="1" applyAlignment="1">
      <alignment/>
    </xf>
    <xf numFmtId="200" fontId="50" fillId="36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200" fontId="22" fillId="36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57" applyFont="1" applyFill="1" applyBorder="1" applyProtection="1">
      <alignment/>
      <protection/>
    </xf>
    <xf numFmtId="200" fontId="22" fillId="0" borderId="0" xfId="57" applyNumberFormat="1" applyFont="1" applyBorder="1" applyAlignment="1" applyProtection="1">
      <alignment horizontal="center"/>
      <protection/>
    </xf>
    <xf numFmtId="0" fontId="22" fillId="0" borderId="0" xfId="57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 vertical="center"/>
    </xf>
    <xf numFmtId="200" fontId="22" fillId="0" borderId="10" xfId="57" applyNumberFormat="1" applyFont="1" applyFill="1" applyBorder="1" applyAlignment="1" applyProtection="1">
      <alignment horizontal="center"/>
      <protection/>
    </xf>
    <xf numFmtId="1" fontId="22" fillId="0" borderId="10" xfId="57" applyNumberFormat="1" applyFont="1" applyFill="1" applyBorder="1" applyAlignment="1" applyProtection="1">
      <alignment horizontal="center"/>
      <protection/>
    </xf>
    <xf numFmtId="1" fontId="48" fillId="0" borderId="10" xfId="57" applyNumberFormat="1" applyFont="1" applyFill="1" applyBorder="1" applyAlignment="1" applyProtection="1">
      <alignment horizontal="center"/>
      <protection/>
    </xf>
    <xf numFmtId="0" fontId="22" fillId="0" borderId="0" xfId="57" applyFont="1" applyProtection="1">
      <alignment/>
      <protection/>
    </xf>
    <xf numFmtId="200" fontId="22" fillId="0" borderId="0" xfId="57" applyNumberFormat="1" applyFont="1" applyAlignment="1">
      <alignment horizontal="center"/>
      <protection/>
    </xf>
    <xf numFmtId="200" fontId="22" fillId="0" borderId="0" xfId="57" applyNumberFormat="1" applyFont="1">
      <alignment/>
      <protection/>
    </xf>
    <xf numFmtId="200" fontId="22" fillId="0" borderId="0" xfId="57" applyNumberFormat="1" applyFont="1" applyFill="1" applyBorder="1" applyAlignment="1" applyProtection="1">
      <alignment horizontal="center"/>
      <protection/>
    </xf>
    <xf numFmtId="200" fontId="22" fillId="33" borderId="12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200" fontId="22" fillId="33" borderId="13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192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200" fontId="0" fillId="36" borderId="0" xfId="0" applyNumberFormat="1" applyFill="1" applyAlignment="1">
      <alignment horizontal="center" vertical="center"/>
    </xf>
    <xf numFmtId="200" fontId="0" fillId="36" borderId="0" xfId="0" applyNumberFormat="1" applyFill="1" applyAlignment="1">
      <alignment horizontal="center"/>
    </xf>
    <xf numFmtId="200" fontId="47" fillId="36" borderId="0" xfId="0" applyNumberFormat="1" applyFont="1" applyFill="1" applyAlignment="1">
      <alignment horizontal="center"/>
    </xf>
    <xf numFmtId="200" fontId="47" fillId="36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3" fillId="35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 wrapText="1"/>
    </xf>
    <xf numFmtId="0" fontId="23" fillId="0" borderId="13" xfId="57" applyFont="1" applyFill="1" applyBorder="1" applyAlignment="1">
      <alignment horizontal="center" vertical="center" wrapText="1"/>
      <protection/>
    </xf>
    <xf numFmtId="0" fontId="23" fillId="0" borderId="14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3" fillId="3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zoomScale="75" zoomScaleNormal="75" workbookViewId="0" topLeftCell="A1">
      <selection activeCell="A1" sqref="A1:B1"/>
    </sheetView>
  </sheetViews>
  <sheetFormatPr defaultColWidth="10.625" defaultRowHeight="14.25"/>
  <cols>
    <col min="1" max="1" width="4.875" style="1" customWidth="1"/>
    <col min="2" max="2" width="18.625" style="1" customWidth="1"/>
    <col min="3" max="6" width="12.625" style="1" customWidth="1"/>
    <col min="7" max="10" width="4.625" style="1" customWidth="1"/>
    <col min="11" max="12" width="7.625" style="1" customWidth="1"/>
    <col min="13" max="13" width="3.625" style="1" customWidth="1"/>
    <col min="14" max="20" width="9.625" style="1" customWidth="1"/>
    <col min="21" max="16384" width="10.625" style="1" customWidth="1"/>
  </cols>
  <sheetData>
    <row r="1" spans="1:28" ht="75" customHeight="1">
      <c r="A1" s="169" t="s">
        <v>104</v>
      </c>
      <c r="B1" s="170"/>
      <c r="C1" s="61" t="s">
        <v>107</v>
      </c>
      <c r="D1" s="61" t="s">
        <v>108</v>
      </c>
      <c r="E1" s="61" t="s">
        <v>109</v>
      </c>
      <c r="F1" s="61" t="s">
        <v>110</v>
      </c>
      <c r="G1" s="167" t="s">
        <v>38</v>
      </c>
      <c r="H1" s="167"/>
      <c r="I1" s="168"/>
      <c r="J1" s="168"/>
      <c r="K1" s="12" t="s">
        <v>77</v>
      </c>
      <c r="L1" s="13" t="s">
        <v>31</v>
      </c>
      <c r="M1" s="4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s="2" customFormat="1" ht="24.75" customHeight="1">
      <c r="A2" s="81" t="s">
        <v>111</v>
      </c>
      <c r="B2" s="64" t="s">
        <v>33</v>
      </c>
      <c r="C2" s="64" t="s">
        <v>74</v>
      </c>
      <c r="D2" s="64" t="s">
        <v>74</v>
      </c>
      <c r="E2" s="64" t="s">
        <v>74</v>
      </c>
      <c r="F2" s="64" t="s">
        <v>74</v>
      </c>
      <c r="G2" s="64" t="s">
        <v>34</v>
      </c>
      <c r="H2" s="64" t="s">
        <v>35</v>
      </c>
      <c r="I2" s="64" t="s">
        <v>36</v>
      </c>
      <c r="J2" s="64" t="s">
        <v>37</v>
      </c>
      <c r="K2" s="65" t="s">
        <v>58</v>
      </c>
      <c r="L2" s="66" t="s">
        <v>31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4.25" customHeight="1">
      <c r="A3" s="80">
        <v>1</v>
      </c>
      <c r="B3" s="62" t="s">
        <v>45</v>
      </c>
      <c r="C3" s="63">
        <v>53.1</v>
      </c>
      <c r="D3" s="63">
        <v>20.2</v>
      </c>
      <c r="E3" s="63">
        <v>4.1</v>
      </c>
      <c r="F3" s="63">
        <v>1.8</v>
      </c>
      <c r="G3" s="63">
        <v>25</v>
      </c>
      <c r="H3" s="63">
        <v>25</v>
      </c>
      <c r="I3" s="63">
        <v>25</v>
      </c>
      <c r="J3" s="63">
        <v>25</v>
      </c>
      <c r="K3" s="154">
        <f aca="true" t="shared" si="0" ref="K3:K29">((C3*G$3)+(D3*H$3)+(E3*I$3)+(F3*J$3))/SUM(G$3,H$3,I$3,J$3)</f>
        <v>19.8</v>
      </c>
      <c r="L3" s="155">
        <f>RANK(K3,K3:K29)</f>
        <v>25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4.25" customHeight="1">
      <c r="A4" s="80">
        <v>2</v>
      </c>
      <c r="B4" s="7" t="s">
        <v>20</v>
      </c>
      <c r="C4" s="26">
        <v>62.2</v>
      </c>
      <c r="D4" s="26">
        <v>26.6</v>
      </c>
      <c r="E4" s="26">
        <v>7</v>
      </c>
      <c r="F4" s="26">
        <v>2.4</v>
      </c>
      <c r="G4" s="8"/>
      <c r="H4" s="8"/>
      <c r="I4" s="8"/>
      <c r="J4" s="8"/>
      <c r="K4" s="156">
        <f t="shared" si="0"/>
        <v>24.55</v>
      </c>
      <c r="L4" s="89">
        <f>RANK(K4,K3:K29)</f>
        <v>16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4.25" customHeight="1">
      <c r="A5" s="80">
        <v>3</v>
      </c>
      <c r="B5" s="7" t="s">
        <v>21</v>
      </c>
      <c r="C5" s="26">
        <v>67.1</v>
      </c>
      <c r="D5" s="26">
        <v>25.2</v>
      </c>
      <c r="E5" s="26">
        <v>9.5</v>
      </c>
      <c r="F5" s="26">
        <v>3.6</v>
      </c>
      <c r="G5" s="8"/>
      <c r="H5" s="8"/>
      <c r="I5" s="37" t="s">
        <v>39</v>
      </c>
      <c r="J5" s="37">
        <f>SUM(G3:J3)</f>
        <v>100</v>
      </c>
      <c r="K5" s="156">
        <f t="shared" si="0"/>
        <v>26.35</v>
      </c>
      <c r="L5" s="89">
        <f>RANK(K5,K3:K29)</f>
        <v>14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4.25" customHeight="1">
      <c r="A6" s="80">
        <v>4</v>
      </c>
      <c r="B6" s="7" t="s">
        <v>22</v>
      </c>
      <c r="C6" s="26">
        <v>76.9</v>
      </c>
      <c r="D6" s="26">
        <v>40.8</v>
      </c>
      <c r="E6" s="26">
        <v>12.3</v>
      </c>
      <c r="F6" s="26">
        <v>6</v>
      </c>
      <c r="G6" s="8"/>
      <c r="H6" s="8"/>
      <c r="I6" s="8"/>
      <c r="J6" s="8"/>
      <c r="K6" s="156">
        <f t="shared" si="0"/>
        <v>34</v>
      </c>
      <c r="L6" s="89">
        <f>RANK(K6,K3:K29)</f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4.25" customHeight="1">
      <c r="A7" s="80">
        <v>5</v>
      </c>
      <c r="B7" s="7" t="s">
        <v>19</v>
      </c>
      <c r="C7" s="26">
        <v>71.5</v>
      </c>
      <c r="D7" s="26">
        <v>41</v>
      </c>
      <c r="E7" s="26">
        <v>8.6</v>
      </c>
      <c r="F7" s="26">
        <v>3.6</v>
      </c>
      <c r="G7" s="166"/>
      <c r="H7" s="171"/>
      <c r="I7" s="171"/>
      <c r="J7" s="171"/>
      <c r="K7" s="156">
        <f t="shared" si="0"/>
        <v>31.175</v>
      </c>
      <c r="L7" s="89">
        <f>RANK(K7,K3:K29)</f>
        <v>10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4.25" customHeight="1">
      <c r="A8" s="80">
        <v>6</v>
      </c>
      <c r="B8" s="7" t="s">
        <v>23</v>
      </c>
      <c r="C8" s="26">
        <v>63.1</v>
      </c>
      <c r="D8" s="26">
        <v>42.8</v>
      </c>
      <c r="E8" s="26">
        <v>19.7</v>
      </c>
      <c r="F8" s="26">
        <v>12.1</v>
      </c>
      <c r="G8" s="8"/>
      <c r="H8" s="8"/>
      <c r="I8" s="8"/>
      <c r="J8" s="8"/>
      <c r="K8" s="156">
        <f t="shared" si="0"/>
        <v>34.425</v>
      </c>
      <c r="L8" s="89">
        <f>RANK(K8,K3:K29)</f>
        <v>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4.25" customHeight="1">
      <c r="A9" s="80">
        <v>7</v>
      </c>
      <c r="B9" s="7" t="s">
        <v>24</v>
      </c>
      <c r="C9" s="26">
        <v>58.9</v>
      </c>
      <c r="D9" s="26">
        <v>40.4</v>
      </c>
      <c r="E9" s="26">
        <v>16.7</v>
      </c>
      <c r="F9" s="26">
        <v>7.8</v>
      </c>
      <c r="G9" s="8"/>
      <c r="H9" s="8"/>
      <c r="I9" s="37"/>
      <c r="J9" s="37"/>
      <c r="K9" s="156">
        <f t="shared" si="0"/>
        <v>30.95</v>
      </c>
      <c r="L9" s="89">
        <f>RANK(K9,K3:K29)</f>
        <v>11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4.25" customHeight="1">
      <c r="A10" s="80">
        <v>8</v>
      </c>
      <c r="B10" s="7" t="s">
        <v>25</v>
      </c>
      <c r="C10" s="26">
        <v>53.9</v>
      </c>
      <c r="D10" s="26">
        <v>30.5</v>
      </c>
      <c r="E10" s="26">
        <v>9.5</v>
      </c>
      <c r="F10" s="26">
        <v>3.5</v>
      </c>
      <c r="G10" s="8"/>
      <c r="H10" s="8"/>
      <c r="I10" s="8"/>
      <c r="J10" s="8"/>
      <c r="K10" s="156">
        <f t="shared" si="0"/>
        <v>24.35</v>
      </c>
      <c r="L10" s="89">
        <f>RANK(K10,K3:K29)</f>
        <v>17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4.25" customHeight="1">
      <c r="A11" s="80">
        <v>9</v>
      </c>
      <c r="B11" s="7" t="s">
        <v>26</v>
      </c>
      <c r="C11" s="26">
        <v>54.4</v>
      </c>
      <c r="D11" s="26">
        <v>32</v>
      </c>
      <c r="E11" s="26">
        <v>5.3</v>
      </c>
      <c r="F11" s="26">
        <v>1.5</v>
      </c>
      <c r="G11" s="8"/>
      <c r="H11" s="8"/>
      <c r="I11" s="8"/>
      <c r="J11" s="8"/>
      <c r="K11" s="156">
        <f t="shared" si="0"/>
        <v>23.3</v>
      </c>
      <c r="L11" s="89">
        <f>RANK(K11,K3:K29)</f>
        <v>18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4.25" customHeight="1">
      <c r="A12" s="80">
        <v>10</v>
      </c>
      <c r="B12" s="7" t="s">
        <v>27</v>
      </c>
      <c r="C12" s="26">
        <v>60.6</v>
      </c>
      <c r="D12" s="26">
        <v>17.9</v>
      </c>
      <c r="E12" s="26">
        <v>4</v>
      </c>
      <c r="F12" s="26">
        <v>1.3</v>
      </c>
      <c r="G12" s="8"/>
      <c r="H12" s="8"/>
      <c r="I12" s="8"/>
      <c r="J12" s="8"/>
      <c r="K12" s="156">
        <f t="shared" si="0"/>
        <v>20.95</v>
      </c>
      <c r="L12" s="89">
        <f>RANK(K12,K3:K29)</f>
        <v>21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4.25" customHeight="1">
      <c r="A13" s="80">
        <v>11</v>
      </c>
      <c r="B13" s="7" t="s">
        <v>28</v>
      </c>
      <c r="C13" s="26">
        <v>52.7</v>
      </c>
      <c r="D13" s="26">
        <v>20.5</v>
      </c>
      <c r="E13" s="26">
        <v>7</v>
      </c>
      <c r="F13" s="26">
        <v>3.4</v>
      </c>
      <c r="G13" s="8"/>
      <c r="H13" s="8"/>
      <c r="I13" s="8"/>
      <c r="J13" s="8"/>
      <c r="K13" s="156">
        <f t="shared" si="0"/>
        <v>20.9</v>
      </c>
      <c r="L13" s="89">
        <f>RANK(K13,K3:K29)</f>
        <v>22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4.25" customHeight="1">
      <c r="A14" s="80">
        <v>12</v>
      </c>
      <c r="B14" s="7" t="s">
        <v>0</v>
      </c>
      <c r="C14" s="26">
        <v>69.7</v>
      </c>
      <c r="D14" s="26">
        <v>41.9</v>
      </c>
      <c r="E14" s="26">
        <v>20.3</v>
      </c>
      <c r="F14" s="26">
        <v>12.3</v>
      </c>
      <c r="G14" s="8"/>
      <c r="H14" s="8"/>
      <c r="I14" s="8"/>
      <c r="J14" s="8"/>
      <c r="K14" s="156">
        <f t="shared" si="0"/>
        <v>36.05</v>
      </c>
      <c r="L14" s="89">
        <f>RANK(K14,K3:K29)</f>
        <v>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4.25" customHeight="1">
      <c r="A15" s="80">
        <v>13</v>
      </c>
      <c r="B15" s="7" t="s">
        <v>1</v>
      </c>
      <c r="C15" s="26">
        <v>64.3</v>
      </c>
      <c r="D15" s="26">
        <v>29.4</v>
      </c>
      <c r="E15" s="26">
        <v>12.8</v>
      </c>
      <c r="F15" s="26">
        <v>6.7</v>
      </c>
      <c r="G15" s="8"/>
      <c r="H15" s="8"/>
      <c r="I15" s="8"/>
      <c r="J15" s="8"/>
      <c r="K15" s="156">
        <f t="shared" si="0"/>
        <v>28.3</v>
      </c>
      <c r="L15" s="89">
        <f>RANK(K15,K3:K29)</f>
        <v>12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4.25" customHeight="1">
      <c r="A16" s="80">
        <v>14</v>
      </c>
      <c r="B16" s="7" t="s">
        <v>2</v>
      </c>
      <c r="C16" s="26">
        <v>61.1</v>
      </c>
      <c r="D16" s="26">
        <v>33.8</v>
      </c>
      <c r="E16" s="26">
        <v>10.7</v>
      </c>
      <c r="F16" s="26">
        <v>3.9</v>
      </c>
      <c r="G16" s="8"/>
      <c r="H16" s="8"/>
      <c r="I16" s="8"/>
      <c r="J16" s="8"/>
      <c r="K16" s="156">
        <f t="shared" si="0"/>
        <v>27.375</v>
      </c>
      <c r="L16" s="89">
        <f>RANK(K16,K3:K29)</f>
        <v>13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4.25" customHeight="1">
      <c r="A17" s="80">
        <v>15</v>
      </c>
      <c r="B17" s="7" t="s">
        <v>3</v>
      </c>
      <c r="C17" s="26">
        <v>55.7</v>
      </c>
      <c r="D17" s="26">
        <v>20.1</v>
      </c>
      <c r="E17" s="26">
        <v>5.5</v>
      </c>
      <c r="F17" s="26">
        <v>3</v>
      </c>
      <c r="G17" s="8"/>
      <c r="H17" s="8"/>
      <c r="I17" s="8"/>
      <c r="J17" s="8"/>
      <c r="K17" s="156">
        <f t="shared" si="0"/>
        <v>21.075</v>
      </c>
      <c r="L17" s="89">
        <f>RANK(K17,K3:K29)</f>
        <v>20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4.25" customHeight="1">
      <c r="A18" s="80">
        <v>16</v>
      </c>
      <c r="B18" s="7" t="s">
        <v>4</v>
      </c>
      <c r="C18" s="26">
        <v>51.7</v>
      </c>
      <c r="D18" s="26">
        <v>13</v>
      </c>
      <c r="E18" s="26">
        <v>4.9</v>
      </c>
      <c r="F18" s="26">
        <v>1.5</v>
      </c>
      <c r="G18" s="8"/>
      <c r="H18" s="8"/>
      <c r="I18" s="8"/>
      <c r="J18" s="8"/>
      <c r="K18" s="156">
        <f t="shared" si="0"/>
        <v>17.775</v>
      </c>
      <c r="L18" s="89">
        <f>RANK(K18,K3:K29)</f>
        <v>27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4.25" customHeight="1">
      <c r="A19" s="80">
        <v>17</v>
      </c>
      <c r="B19" s="7" t="s">
        <v>5</v>
      </c>
      <c r="C19" s="26">
        <v>49.3</v>
      </c>
      <c r="D19" s="26">
        <v>14.2</v>
      </c>
      <c r="E19" s="26">
        <v>5.8</v>
      </c>
      <c r="F19" s="26">
        <v>3.7</v>
      </c>
      <c r="G19" s="8"/>
      <c r="H19" s="8"/>
      <c r="I19" s="8"/>
      <c r="J19" s="8"/>
      <c r="K19" s="156">
        <f t="shared" si="0"/>
        <v>18.25</v>
      </c>
      <c r="L19" s="157">
        <f>RANK(K19,K3:K29)</f>
        <v>26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4.25" customHeight="1">
      <c r="A20" s="80">
        <v>18</v>
      </c>
      <c r="B20" s="7" t="s">
        <v>6</v>
      </c>
      <c r="C20" s="26">
        <v>70.1</v>
      </c>
      <c r="D20" s="26">
        <v>37.3</v>
      </c>
      <c r="E20" s="26">
        <v>12</v>
      </c>
      <c r="F20" s="26">
        <v>6.2</v>
      </c>
      <c r="G20" s="8"/>
      <c r="H20" s="8"/>
      <c r="I20" s="8"/>
      <c r="J20" s="8"/>
      <c r="K20" s="156">
        <f t="shared" si="0"/>
        <v>31.399999999999995</v>
      </c>
      <c r="L20" s="89">
        <f>RANK(K20,K3:K29)</f>
        <v>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4.25" customHeight="1">
      <c r="A21" s="80">
        <v>19</v>
      </c>
      <c r="B21" s="7" t="s">
        <v>7</v>
      </c>
      <c r="C21" s="26">
        <v>61</v>
      </c>
      <c r="D21" s="26">
        <v>22.3</v>
      </c>
      <c r="E21" s="26">
        <v>9.3</v>
      </c>
      <c r="F21" s="26">
        <v>5.9</v>
      </c>
      <c r="G21" s="8"/>
      <c r="H21" s="8"/>
      <c r="I21" s="8"/>
      <c r="J21" s="8"/>
      <c r="K21" s="156">
        <f t="shared" si="0"/>
        <v>24.625</v>
      </c>
      <c r="L21" s="89">
        <f>RANK(K21,K3:K29)</f>
        <v>15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4.25" customHeight="1">
      <c r="A22" s="80">
        <v>20</v>
      </c>
      <c r="B22" s="7" t="s">
        <v>8</v>
      </c>
      <c r="C22" s="26">
        <v>45.8</v>
      </c>
      <c r="D22" s="26">
        <v>19.1</v>
      </c>
      <c r="E22" s="26">
        <v>9.4</v>
      </c>
      <c r="F22" s="26">
        <v>5</v>
      </c>
      <c r="G22" s="8"/>
      <c r="H22" s="8"/>
      <c r="I22" s="8"/>
      <c r="J22" s="8"/>
      <c r="K22" s="156">
        <f t="shared" si="0"/>
        <v>19.825</v>
      </c>
      <c r="L22" s="157">
        <f>RANK(K22,K3:K29)</f>
        <v>24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4.25" customHeight="1">
      <c r="A23" s="80">
        <v>21</v>
      </c>
      <c r="B23" s="7" t="s">
        <v>9</v>
      </c>
      <c r="C23" s="26">
        <v>57.8</v>
      </c>
      <c r="D23" s="26">
        <v>40.2</v>
      </c>
      <c r="E23" s="26">
        <v>24</v>
      </c>
      <c r="F23" s="26">
        <v>19.1</v>
      </c>
      <c r="G23" s="8"/>
      <c r="H23" s="8"/>
      <c r="I23" s="8"/>
      <c r="J23" s="8"/>
      <c r="K23" s="156">
        <f t="shared" si="0"/>
        <v>35.275</v>
      </c>
      <c r="L23" s="89">
        <f>RANK(K23,K3:K29)</f>
        <v>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4.25" customHeight="1">
      <c r="A24" s="80">
        <v>22</v>
      </c>
      <c r="B24" s="7" t="s">
        <v>10</v>
      </c>
      <c r="C24" s="26">
        <v>50.2</v>
      </c>
      <c r="D24" s="26">
        <v>29.5</v>
      </c>
      <c r="E24" s="26">
        <v>24.5</v>
      </c>
      <c r="F24" s="26">
        <v>21.4</v>
      </c>
      <c r="G24" s="8"/>
      <c r="H24" s="8"/>
      <c r="I24" s="8"/>
      <c r="J24" s="8"/>
      <c r="K24" s="156">
        <f t="shared" si="0"/>
        <v>31.4</v>
      </c>
      <c r="L24" s="89">
        <f>RANK(K24,K3:K29)</f>
        <v>8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4.25" customHeight="1">
      <c r="A25" s="80">
        <v>23</v>
      </c>
      <c r="B25" s="7" t="s">
        <v>11</v>
      </c>
      <c r="C25" s="26">
        <v>46.9</v>
      </c>
      <c r="D25" s="26">
        <v>19.5</v>
      </c>
      <c r="E25" s="26">
        <v>11.4</v>
      </c>
      <c r="F25" s="26">
        <v>8.7</v>
      </c>
      <c r="G25" s="8"/>
      <c r="H25" s="8"/>
      <c r="I25" s="8"/>
      <c r="J25" s="8"/>
      <c r="K25" s="156">
        <f t="shared" si="0"/>
        <v>21.625</v>
      </c>
      <c r="L25" s="89">
        <f>RANK(K25,K3:K29)</f>
        <v>19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4.25" customHeight="1">
      <c r="A26" s="80">
        <v>24</v>
      </c>
      <c r="B26" s="7" t="s">
        <v>12</v>
      </c>
      <c r="C26" s="26">
        <v>57.9</v>
      </c>
      <c r="D26" s="26">
        <v>17.2</v>
      </c>
      <c r="E26" s="26">
        <v>3.6</v>
      </c>
      <c r="F26" s="26">
        <v>1.8</v>
      </c>
      <c r="G26" s="8"/>
      <c r="H26" s="8"/>
      <c r="I26" s="8"/>
      <c r="J26" s="8"/>
      <c r="K26" s="156">
        <f t="shared" si="0"/>
        <v>20.125</v>
      </c>
      <c r="L26" s="89">
        <f>RANK(K26,K3:K29)</f>
        <v>23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4.25" customHeight="1">
      <c r="A27" s="80">
        <v>25</v>
      </c>
      <c r="B27" s="7" t="s">
        <v>13</v>
      </c>
      <c r="C27" s="26">
        <v>72.5</v>
      </c>
      <c r="D27" s="26">
        <v>40.8</v>
      </c>
      <c r="E27" s="26">
        <v>10.6</v>
      </c>
      <c r="F27" s="26">
        <v>4.2</v>
      </c>
      <c r="G27" s="8"/>
      <c r="H27" s="8"/>
      <c r="I27" s="8"/>
      <c r="J27" s="8"/>
      <c r="K27" s="156">
        <f t="shared" si="0"/>
        <v>32.025</v>
      </c>
      <c r="L27" s="89">
        <f>RANK(K27,K3:K29)</f>
        <v>7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4.25" customHeight="1">
      <c r="A28" s="80">
        <v>26</v>
      </c>
      <c r="B28" s="7" t="s">
        <v>14</v>
      </c>
      <c r="C28" s="26">
        <v>80.7</v>
      </c>
      <c r="D28" s="26">
        <v>61</v>
      </c>
      <c r="E28" s="26">
        <v>15.4</v>
      </c>
      <c r="F28" s="26">
        <v>6.9</v>
      </c>
      <c r="G28" s="8"/>
      <c r="H28" s="8"/>
      <c r="I28" s="8"/>
      <c r="J28" s="8"/>
      <c r="K28" s="156">
        <f t="shared" si="0"/>
        <v>41</v>
      </c>
      <c r="L28" s="89">
        <f>RANK(K28,K3:K29)</f>
        <v>1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4.25" customHeight="1">
      <c r="A29" s="80">
        <v>27</v>
      </c>
      <c r="B29" s="7" t="s">
        <v>15</v>
      </c>
      <c r="C29" s="26">
        <v>70.8</v>
      </c>
      <c r="D29" s="26">
        <v>44</v>
      </c>
      <c r="E29" s="26">
        <v>19.8</v>
      </c>
      <c r="F29" s="26">
        <v>7.2</v>
      </c>
      <c r="G29" s="8"/>
      <c r="H29" s="8"/>
      <c r="I29" s="8"/>
      <c r="J29" s="8"/>
      <c r="K29" s="156">
        <f t="shared" si="0"/>
        <v>35.45</v>
      </c>
      <c r="L29" s="89">
        <f>RANK(K29,K3:K29)</f>
        <v>3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4.25" customHeight="1">
      <c r="A30" s="8"/>
      <c r="B30" s="8"/>
      <c r="C30" s="32"/>
      <c r="D30" s="32"/>
      <c r="E30" s="32"/>
      <c r="F30" s="32"/>
      <c r="G30" s="8"/>
      <c r="H30" s="8"/>
      <c r="I30" s="8"/>
      <c r="J30" s="8"/>
      <c r="K30" s="119"/>
      <c r="L30" s="11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4.25" customHeight="1">
      <c r="A31" s="8"/>
      <c r="B31" s="67" t="s">
        <v>46</v>
      </c>
      <c r="C31" s="68">
        <f>AVERAGE(C$3:C$29)</f>
        <v>60.73703703703705</v>
      </c>
      <c r="D31" s="68">
        <f>AVERAGE(D$3:D$29)</f>
        <v>30.41481481481481</v>
      </c>
      <c r="E31" s="68">
        <f>AVERAGE(E$3:E$29)</f>
        <v>11.24814814814815</v>
      </c>
      <c r="F31" s="68">
        <f>AVERAGE(F$3:F$29)</f>
        <v>6.092592592592593</v>
      </c>
      <c r="G31" s="39"/>
      <c r="H31" s="39"/>
      <c r="I31" s="39"/>
      <c r="J31" s="39"/>
      <c r="K31" s="158">
        <f>AVERAGE(K3:K29)</f>
        <v>27.123148148148147</v>
      </c>
      <c r="L31" s="119"/>
      <c r="M31" s="3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4.25" customHeight="1">
      <c r="A32" s="8"/>
      <c r="B32" s="67" t="s">
        <v>50</v>
      </c>
      <c r="C32" s="68">
        <f>STDEV(C$3:C$29)</f>
        <v>9.277107811420926</v>
      </c>
      <c r="D32" s="68">
        <f>STDEV(D$3:D$29)</f>
        <v>11.689926751882906</v>
      </c>
      <c r="E32" s="68">
        <f>STDEV(E$3:E$29)</f>
        <v>6.118909554083478</v>
      </c>
      <c r="F32" s="68">
        <f>STDEV(F$3:F$29)</f>
        <v>5.027074843433454</v>
      </c>
      <c r="G32" s="39"/>
      <c r="H32" s="39"/>
      <c r="I32" s="39"/>
      <c r="J32" s="39"/>
      <c r="K32" s="117">
        <f>STDEV(K3:K29)</f>
        <v>6.513809022162675</v>
      </c>
      <c r="L32" s="119"/>
      <c r="M32" s="3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4.25" customHeight="1">
      <c r="A33" s="8"/>
      <c r="B33" s="67" t="s">
        <v>47</v>
      </c>
      <c r="C33" s="69">
        <f>COUNT(C3:C29)</f>
        <v>27</v>
      </c>
      <c r="D33" s="69">
        <f>COUNT(D3:D29)</f>
        <v>27</v>
      </c>
      <c r="E33" s="69">
        <f>COUNT(E3:E29)</f>
        <v>27</v>
      </c>
      <c r="F33" s="69">
        <f>COUNT(F3:F29)</f>
        <v>27</v>
      </c>
      <c r="G33" s="39"/>
      <c r="H33" s="39"/>
      <c r="I33" s="39"/>
      <c r="J33" s="39"/>
      <c r="K33" s="119"/>
      <c r="L33" s="11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4.25" customHeight="1">
      <c r="A34" s="8"/>
      <c r="B34" s="70" t="s">
        <v>48</v>
      </c>
      <c r="C34" s="71">
        <f>MIN(C$3:C$29)</f>
        <v>45.8</v>
      </c>
      <c r="D34" s="71">
        <f>MIN(D$3:D$29)</f>
        <v>13</v>
      </c>
      <c r="E34" s="71">
        <f>MIN(E$3:E$29)</f>
        <v>3.6</v>
      </c>
      <c r="F34" s="71">
        <f>MIN(F$3:F$29)</f>
        <v>1.3</v>
      </c>
      <c r="G34" s="39"/>
      <c r="H34" s="39"/>
      <c r="I34" s="39"/>
      <c r="J34" s="39"/>
      <c r="K34" s="118">
        <f>MIN(K$3:K$29)</f>
        <v>17.775</v>
      </c>
      <c r="L34" s="11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4.25" customHeight="1">
      <c r="A35" s="8"/>
      <c r="B35" s="72" t="s">
        <v>49</v>
      </c>
      <c r="C35" s="73">
        <f>MAX(C$3:C$29)</f>
        <v>80.7</v>
      </c>
      <c r="D35" s="73">
        <f>MAX(D$3:D$29)</f>
        <v>61</v>
      </c>
      <c r="E35" s="73">
        <f>MAX(E$3:E$29)</f>
        <v>24.5</v>
      </c>
      <c r="F35" s="73">
        <f>MAX(F$3:F$29)</f>
        <v>21.4</v>
      </c>
      <c r="G35" s="39"/>
      <c r="H35" s="39"/>
      <c r="I35" s="39"/>
      <c r="J35" s="39"/>
      <c r="K35" s="120">
        <f>MAX(K$3:K$29)</f>
        <v>41</v>
      </c>
      <c r="L35" s="119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4.25" customHeight="1">
      <c r="A36" s="8"/>
      <c r="B36" s="8"/>
      <c r="C36" s="8"/>
      <c r="D36" s="8"/>
      <c r="E36" s="35"/>
      <c r="F36" s="35"/>
      <c r="G36" s="39"/>
      <c r="H36" s="39"/>
      <c r="I36" s="39"/>
      <c r="J36" s="39"/>
      <c r="K36" s="119"/>
      <c r="L36" s="11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4.25" customHeight="1">
      <c r="A37" s="8"/>
      <c r="B37" s="8"/>
      <c r="C37" s="8"/>
      <c r="D37" s="8"/>
      <c r="E37" s="35"/>
      <c r="F37" s="49"/>
      <c r="G37" s="8"/>
      <c r="H37" s="8"/>
      <c r="I37" s="39"/>
      <c r="J37" s="39"/>
      <c r="K37" s="159"/>
      <c r="L37" s="11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4.25" customHeight="1">
      <c r="A38" s="8"/>
      <c r="B38" s="49"/>
      <c r="C38" s="8"/>
      <c r="D38" s="35"/>
      <c r="E38" s="35"/>
      <c r="F38" s="49"/>
      <c r="G38" s="8"/>
      <c r="H38" s="8"/>
      <c r="I38" s="39"/>
      <c r="J38" s="39"/>
      <c r="K38" s="159"/>
      <c r="L38" s="11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4.25" customHeight="1">
      <c r="A39" s="8"/>
      <c r="B39" s="49"/>
      <c r="C39" s="8"/>
      <c r="D39" s="35"/>
      <c r="E39" s="35"/>
      <c r="F39" s="49"/>
      <c r="G39" s="8"/>
      <c r="H39" s="8"/>
      <c r="I39" s="39"/>
      <c r="J39" s="39"/>
      <c r="K39" s="160"/>
      <c r="L39" s="11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4.25" customHeight="1">
      <c r="A40" s="8"/>
      <c r="B40" s="53"/>
      <c r="C40" s="11"/>
      <c r="D40" s="11"/>
      <c r="E40" s="11"/>
      <c r="F40" s="11"/>
      <c r="G40" s="8"/>
      <c r="H40" s="8"/>
      <c r="I40" s="8"/>
      <c r="J40" s="8"/>
      <c r="K40" s="119"/>
      <c r="L40" s="11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75" customHeight="1">
      <c r="A41" s="169" t="s">
        <v>105</v>
      </c>
      <c r="B41" s="170"/>
      <c r="C41" s="61" t="s">
        <v>107</v>
      </c>
      <c r="D41" s="61" t="s">
        <v>108</v>
      </c>
      <c r="E41" s="61" t="s">
        <v>109</v>
      </c>
      <c r="F41" s="61" t="s">
        <v>110</v>
      </c>
      <c r="G41" s="167" t="s">
        <v>38</v>
      </c>
      <c r="H41" s="167"/>
      <c r="I41" s="168"/>
      <c r="J41" s="168"/>
      <c r="K41" s="12" t="s">
        <v>77</v>
      </c>
      <c r="L41" s="13" t="s">
        <v>31</v>
      </c>
      <c r="M41" s="4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4.25" customHeight="1">
      <c r="A42" s="81" t="s">
        <v>111</v>
      </c>
      <c r="B42" s="64" t="s">
        <v>33</v>
      </c>
      <c r="C42" s="64" t="s">
        <v>74</v>
      </c>
      <c r="D42" s="64" t="s">
        <v>74</v>
      </c>
      <c r="E42" s="64" t="s">
        <v>74</v>
      </c>
      <c r="F42" s="64" t="s">
        <v>74</v>
      </c>
      <c r="G42" s="64" t="s">
        <v>34</v>
      </c>
      <c r="H42" s="64" t="s">
        <v>35</v>
      </c>
      <c r="I42" s="64" t="s">
        <v>36</v>
      </c>
      <c r="J42" s="64" t="s">
        <v>37</v>
      </c>
      <c r="K42" s="65" t="s">
        <v>58</v>
      </c>
      <c r="L42" s="66" t="s">
        <v>31</v>
      </c>
      <c r="M42" s="9"/>
      <c r="N42" s="8"/>
      <c r="O42" s="8"/>
      <c r="P42" s="8"/>
      <c r="Q42" s="8"/>
      <c r="R42" s="8"/>
      <c r="S42" s="8"/>
      <c r="T42" s="9"/>
      <c r="U42" s="9"/>
      <c r="V42" s="9"/>
      <c r="W42" s="9"/>
      <c r="X42" s="9"/>
      <c r="Y42" s="9"/>
      <c r="Z42" s="9"/>
      <c r="AA42" s="9"/>
      <c r="AB42" s="9"/>
    </row>
    <row r="43" spans="1:28" ht="14.25" customHeight="1">
      <c r="A43" s="79">
        <v>1</v>
      </c>
      <c r="B43" s="7" t="s">
        <v>45</v>
      </c>
      <c r="C43" s="26">
        <v>63.3</v>
      </c>
      <c r="D43" s="26">
        <v>26.2</v>
      </c>
      <c r="E43" s="26">
        <v>5.7</v>
      </c>
      <c r="F43" s="26">
        <v>2.8</v>
      </c>
      <c r="G43" s="63">
        <v>25</v>
      </c>
      <c r="H43" s="63">
        <v>25</v>
      </c>
      <c r="I43" s="63">
        <v>25</v>
      </c>
      <c r="J43" s="63">
        <v>25</v>
      </c>
      <c r="K43" s="156">
        <f aca="true" t="shared" si="1" ref="K43:K69">((C43*G$43)+(D43*H$43)+(E43*I$43)+(F43*J$43))/SUM(G$43,H$43,I$43,J$43)</f>
        <v>24.5</v>
      </c>
      <c r="L43" s="89">
        <f>RANK(K43,K43:K69)</f>
        <v>25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4.25" customHeight="1">
      <c r="A44" s="79">
        <v>2</v>
      </c>
      <c r="B44" s="7" t="s">
        <v>20</v>
      </c>
      <c r="C44" s="26">
        <v>63.2</v>
      </c>
      <c r="D44" s="26">
        <v>38.2</v>
      </c>
      <c r="E44" s="26">
        <v>10.9</v>
      </c>
      <c r="F44" s="26">
        <v>4</v>
      </c>
      <c r="G44" s="8"/>
      <c r="H44" s="8"/>
      <c r="I44" s="8"/>
      <c r="J44" s="8"/>
      <c r="K44" s="156">
        <f t="shared" si="1"/>
        <v>29.075</v>
      </c>
      <c r="L44" s="89">
        <f>RANK(K44,K43:K69)</f>
        <v>17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4.25" customHeight="1">
      <c r="A45" s="79">
        <v>3</v>
      </c>
      <c r="B45" s="7" t="s">
        <v>21</v>
      </c>
      <c r="C45" s="26">
        <v>78.9</v>
      </c>
      <c r="D45" s="26">
        <v>36.6</v>
      </c>
      <c r="E45" s="26">
        <v>12.4</v>
      </c>
      <c r="F45" s="26">
        <v>5.3</v>
      </c>
      <c r="G45" s="8"/>
      <c r="H45" s="8"/>
      <c r="I45" s="37" t="s">
        <v>39</v>
      </c>
      <c r="J45" s="37">
        <f>SUM(G43:J43)</f>
        <v>100</v>
      </c>
      <c r="K45" s="156">
        <f t="shared" si="1"/>
        <v>33.3</v>
      </c>
      <c r="L45" s="89">
        <f>RANK(K45,K43:K69)</f>
        <v>11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4.25" customHeight="1">
      <c r="A46" s="79">
        <v>4</v>
      </c>
      <c r="B46" s="7" t="s">
        <v>22</v>
      </c>
      <c r="C46" s="26">
        <v>78.7</v>
      </c>
      <c r="D46" s="26">
        <v>48.5</v>
      </c>
      <c r="E46" s="26">
        <v>17.9</v>
      </c>
      <c r="F46" s="26">
        <v>8.8</v>
      </c>
      <c r="G46" s="8"/>
      <c r="H46" s="8"/>
      <c r="I46" s="8"/>
      <c r="J46" s="8"/>
      <c r="K46" s="156">
        <f t="shared" si="1"/>
        <v>38.475</v>
      </c>
      <c r="L46" s="89">
        <f>RANK(K46,K43:K69)</f>
        <v>6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4.25" customHeight="1">
      <c r="A47" s="79">
        <v>5</v>
      </c>
      <c r="B47" s="7" t="s">
        <v>19</v>
      </c>
      <c r="C47" s="26">
        <v>78.1</v>
      </c>
      <c r="D47" s="26">
        <v>49.2</v>
      </c>
      <c r="E47" s="26">
        <v>10.8</v>
      </c>
      <c r="F47" s="26">
        <v>5</v>
      </c>
      <c r="G47" s="166"/>
      <c r="H47" s="166"/>
      <c r="I47" s="166"/>
      <c r="J47" s="166"/>
      <c r="K47" s="156">
        <f t="shared" si="1"/>
        <v>35.775</v>
      </c>
      <c r="L47" s="89">
        <f>RANK(K47,K43:K69)</f>
        <v>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4.25" customHeight="1">
      <c r="A48" s="79">
        <v>6</v>
      </c>
      <c r="B48" s="7" t="s">
        <v>23</v>
      </c>
      <c r="C48" s="26">
        <v>59</v>
      </c>
      <c r="D48" s="26">
        <v>44.1</v>
      </c>
      <c r="E48" s="26">
        <v>21.2</v>
      </c>
      <c r="F48" s="26">
        <v>13</v>
      </c>
      <c r="G48" s="8"/>
      <c r="H48" s="8"/>
      <c r="I48" s="8"/>
      <c r="J48" s="8"/>
      <c r="K48" s="156">
        <f t="shared" si="1"/>
        <v>34.325</v>
      </c>
      <c r="L48" s="89">
        <f>RANK(K48,K43:K69)</f>
        <v>10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4.25" customHeight="1">
      <c r="A49" s="79">
        <v>7</v>
      </c>
      <c r="B49" s="7" t="s">
        <v>24</v>
      </c>
      <c r="C49" s="26">
        <v>66.2</v>
      </c>
      <c r="D49" s="26">
        <v>49.2</v>
      </c>
      <c r="E49" s="26">
        <v>23.2</v>
      </c>
      <c r="F49" s="26">
        <v>13</v>
      </c>
      <c r="G49" s="8"/>
      <c r="H49" s="8"/>
      <c r="I49" s="37"/>
      <c r="J49" s="37"/>
      <c r="K49" s="156">
        <f t="shared" si="1"/>
        <v>37.9</v>
      </c>
      <c r="L49" s="89">
        <f>RANK(K49,K43:K69)</f>
        <v>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4.25" customHeight="1">
      <c r="A50" s="79">
        <v>8</v>
      </c>
      <c r="B50" s="7" t="s">
        <v>25</v>
      </c>
      <c r="C50" s="26">
        <v>69.9</v>
      </c>
      <c r="D50" s="26">
        <v>42</v>
      </c>
      <c r="E50" s="26">
        <v>15</v>
      </c>
      <c r="F50" s="26">
        <v>5.3</v>
      </c>
      <c r="G50" s="8"/>
      <c r="H50" s="8"/>
      <c r="I50" s="8"/>
      <c r="J50" s="8"/>
      <c r="K50" s="156">
        <f t="shared" si="1"/>
        <v>33.05</v>
      </c>
      <c r="L50" s="89">
        <f>RANK(K50,K43:K69)</f>
        <v>13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4.25" customHeight="1">
      <c r="A51" s="79">
        <v>9</v>
      </c>
      <c r="B51" s="7" t="s">
        <v>26</v>
      </c>
      <c r="C51" s="26">
        <v>67.7</v>
      </c>
      <c r="D51" s="26">
        <v>40.5</v>
      </c>
      <c r="E51" s="26">
        <v>6.3</v>
      </c>
      <c r="F51" s="26">
        <v>2.1</v>
      </c>
      <c r="G51" s="8"/>
      <c r="H51" s="8"/>
      <c r="I51" s="8"/>
      <c r="J51" s="8"/>
      <c r="K51" s="156">
        <f t="shared" si="1"/>
        <v>29.15</v>
      </c>
      <c r="L51" s="89">
        <f>RANK(K51,K43:K69)</f>
        <v>16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4.25" customHeight="1">
      <c r="A52" s="79">
        <v>10</v>
      </c>
      <c r="B52" s="7" t="s">
        <v>27</v>
      </c>
      <c r="C52" s="26">
        <v>64.2</v>
      </c>
      <c r="D52" s="26">
        <v>19.1</v>
      </c>
      <c r="E52" s="26">
        <v>5.1</v>
      </c>
      <c r="F52" s="26">
        <v>1.7</v>
      </c>
      <c r="G52" s="8"/>
      <c r="H52" s="8"/>
      <c r="I52" s="8"/>
      <c r="J52" s="8"/>
      <c r="K52" s="156">
        <f t="shared" si="1"/>
        <v>22.525</v>
      </c>
      <c r="L52" s="89">
        <f>RANK(K52,K43:K69)</f>
        <v>26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4.25" customHeight="1">
      <c r="A53" s="79">
        <v>11</v>
      </c>
      <c r="B53" s="7" t="s">
        <v>28</v>
      </c>
      <c r="C53" s="26">
        <v>65.6</v>
      </c>
      <c r="D53" s="26">
        <v>29.6</v>
      </c>
      <c r="E53" s="26">
        <v>10.7</v>
      </c>
      <c r="F53" s="26">
        <v>6.1</v>
      </c>
      <c r="G53" s="8"/>
      <c r="H53" s="8"/>
      <c r="I53" s="8"/>
      <c r="J53" s="8"/>
      <c r="K53" s="156">
        <f t="shared" si="1"/>
        <v>28</v>
      </c>
      <c r="L53" s="89">
        <f>RANK(K53,K43:K69)</f>
        <v>21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4.25" customHeight="1">
      <c r="A54" s="79">
        <v>12</v>
      </c>
      <c r="B54" s="7" t="s">
        <v>0</v>
      </c>
      <c r="C54" s="26">
        <v>83.4</v>
      </c>
      <c r="D54" s="26">
        <v>56.7</v>
      </c>
      <c r="E54" s="26">
        <v>29.6</v>
      </c>
      <c r="F54" s="26">
        <v>19.6</v>
      </c>
      <c r="G54" s="8"/>
      <c r="H54" s="8"/>
      <c r="I54" s="8"/>
      <c r="J54" s="8"/>
      <c r="K54" s="156">
        <f t="shared" si="1"/>
        <v>47.325</v>
      </c>
      <c r="L54" s="89">
        <f>RANK(K54,K43:K69)</f>
        <v>1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4.25" customHeight="1">
      <c r="A55" s="79">
        <v>13</v>
      </c>
      <c r="B55" s="7" t="s">
        <v>1</v>
      </c>
      <c r="C55" s="26">
        <v>60.9</v>
      </c>
      <c r="D55" s="26">
        <v>31</v>
      </c>
      <c r="E55" s="26">
        <v>13.9</v>
      </c>
      <c r="F55" s="26">
        <v>8.6</v>
      </c>
      <c r="G55" s="8"/>
      <c r="H55" s="8"/>
      <c r="I55" s="8"/>
      <c r="J55" s="8"/>
      <c r="K55" s="156">
        <f t="shared" si="1"/>
        <v>28.6</v>
      </c>
      <c r="L55" s="89">
        <f>RANK(K55,K43:K69)</f>
        <v>19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4.25" customHeight="1">
      <c r="A56" s="79">
        <v>14</v>
      </c>
      <c r="B56" s="7" t="s">
        <v>2</v>
      </c>
      <c r="C56" s="26">
        <v>61.9</v>
      </c>
      <c r="D56" s="26">
        <v>40.2</v>
      </c>
      <c r="E56" s="26">
        <v>12.2</v>
      </c>
      <c r="F56" s="26">
        <v>3.9</v>
      </c>
      <c r="G56" s="8"/>
      <c r="H56" s="8"/>
      <c r="I56" s="8"/>
      <c r="J56" s="8"/>
      <c r="K56" s="156">
        <f t="shared" si="1"/>
        <v>29.55</v>
      </c>
      <c r="L56" s="89">
        <f>RANK(K56,K43:K69)</f>
        <v>15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4.25" customHeight="1">
      <c r="A57" s="79">
        <v>15</v>
      </c>
      <c r="B57" s="7" t="s">
        <v>3</v>
      </c>
      <c r="C57" s="26">
        <v>65.3</v>
      </c>
      <c r="D57" s="26">
        <v>25.9</v>
      </c>
      <c r="E57" s="26">
        <v>8.6</v>
      </c>
      <c r="F57" s="26">
        <v>3</v>
      </c>
      <c r="G57" s="8"/>
      <c r="H57" s="8"/>
      <c r="I57" s="8"/>
      <c r="J57" s="8"/>
      <c r="K57" s="156">
        <f t="shared" si="1"/>
        <v>25.7</v>
      </c>
      <c r="L57" s="89">
        <f>RANK(K57,K43:K69)</f>
        <v>24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4.25" customHeight="1">
      <c r="A58" s="79">
        <v>16</v>
      </c>
      <c r="B58" s="7" t="s">
        <v>4</v>
      </c>
      <c r="C58" s="26">
        <v>57.4</v>
      </c>
      <c r="D58" s="26">
        <v>16.9</v>
      </c>
      <c r="E58" s="26">
        <v>6.7</v>
      </c>
      <c r="F58" s="26">
        <v>2.1</v>
      </c>
      <c r="G58" s="8"/>
      <c r="H58" s="8"/>
      <c r="I58" s="8"/>
      <c r="J58" s="8"/>
      <c r="K58" s="156">
        <f t="shared" si="1"/>
        <v>20.775</v>
      </c>
      <c r="L58" s="89">
        <f>RANK(K58,K43:K69)</f>
        <v>27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4.25" customHeight="1">
      <c r="A59" s="79">
        <v>17</v>
      </c>
      <c r="B59" s="7" t="s">
        <v>5</v>
      </c>
      <c r="C59" s="26">
        <v>74.6</v>
      </c>
      <c r="D59" s="26">
        <v>23.7</v>
      </c>
      <c r="E59" s="26">
        <v>9.9</v>
      </c>
      <c r="F59" s="26">
        <v>7.6</v>
      </c>
      <c r="G59" s="8"/>
      <c r="H59" s="8"/>
      <c r="I59" s="8"/>
      <c r="J59" s="8"/>
      <c r="K59" s="156">
        <f t="shared" si="1"/>
        <v>28.95</v>
      </c>
      <c r="L59" s="157">
        <f>RANK(K59,K43:K69)</f>
        <v>18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4.25" customHeight="1">
      <c r="A60" s="79">
        <v>18</v>
      </c>
      <c r="B60" s="7" t="s">
        <v>6</v>
      </c>
      <c r="C60" s="26">
        <v>81.2</v>
      </c>
      <c r="D60" s="26">
        <v>47.7</v>
      </c>
      <c r="E60" s="26">
        <v>16.5</v>
      </c>
      <c r="F60" s="26">
        <v>9.6</v>
      </c>
      <c r="G60" s="8"/>
      <c r="H60" s="8"/>
      <c r="I60" s="8"/>
      <c r="J60" s="8"/>
      <c r="K60" s="156">
        <f t="shared" si="1"/>
        <v>38.75</v>
      </c>
      <c r="L60" s="89">
        <f>RANK(K60,K43:K69)</f>
        <v>5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4.25" customHeight="1">
      <c r="A61" s="79">
        <v>19</v>
      </c>
      <c r="B61" s="7" t="s">
        <v>7</v>
      </c>
      <c r="C61" s="26">
        <v>71.1</v>
      </c>
      <c r="D61" s="26">
        <v>30.3</v>
      </c>
      <c r="E61" s="26">
        <v>12.1</v>
      </c>
      <c r="F61" s="26">
        <v>7.4</v>
      </c>
      <c r="G61" s="8"/>
      <c r="H61" s="8"/>
      <c r="I61" s="8"/>
      <c r="J61" s="8"/>
      <c r="K61" s="156">
        <f t="shared" si="1"/>
        <v>30.225</v>
      </c>
      <c r="L61" s="89">
        <f>RANK(K61,K43:K69)</f>
        <v>14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4.25" customHeight="1">
      <c r="A62" s="79">
        <v>20</v>
      </c>
      <c r="B62" s="7" t="s">
        <v>8</v>
      </c>
      <c r="C62" s="26">
        <v>59.4</v>
      </c>
      <c r="D62" s="26">
        <v>26.7</v>
      </c>
      <c r="E62" s="26">
        <v>13.4</v>
      </c>
      <c r="F62" s="26">
        <v>7.5</v>
      </c>
      <c r="G62" s="8"/>
      <c r="H62" s="8"/>
      <c r="I62" s="8"/>
      <c r="J62" s="8"/>
      <c r="K62" s="156">
        <f t="shared" si="1"/>
        <v>26.75</v>
      </c>
      <c r="L62" s="157">
        <f>RANK(K62,K43:K69)</f>
        <v>22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4.25" customHeight="1">
      <c r="A63" s="79">
        <v>21</v>
      </c>
      <c r="B63" s="7" t="s">
        <v>9</v>
      </c>
      <c r="C63" s="26">
        <v>65.1</v>
      </c>
      <c r="D63" s="26">
        <v>45.5</v>
      </c>
      <c r="E63" s="26">
        <v>28.6</v>
      </c>
      <c r="F63" s="26">
        <v>24.2</v>
      </c>
      <c r="G63" s="8"/>
      <c r="H63" s="8"/>
      <c r="I63" s="8"/>
      <c r="J63" s="8"/>
      <c r="K63" s="156">
        <f t="shared" si="1"/>
        <v>40.85</v>
      </c>
      <c r="L63" s="89">
        <f>RANK(K63,K43:K69)</f>
        <v>4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4.25" customHeight="1">
      <c r="A64" s="79">
        <v>22</v>
      </c>
      <c r="B64" s="7" t="s">
        <v>10</v>
      </c>
      <c r="C64" s="26">
        <v>61</v>
      </c>
      <c r="D64" s="26">
        <v>36.5</v>
      </c>
      <c r="E64" s="26">
        <v>27.2</v>
      </c>
      <c r="F64" s="26">
        <v>23.4</v>
      </c>
      <c r="G64" s="8"/>
      <c r="H64" s="8"/>
      <c r="I64" s="8"/>
      <c r="J64" s="8"/>
      <c r="K64" s="156">
        <f t="shared" si="1"/>
        <v>37.025</v>
      </c>
      <c r="L64" s="89">
        <f>RANK(K64,K43:K69)</f>
        <v>8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4.25" customHeight="1">
      <c r="A65" s="79">
        <v>23</v>
      </c>
      <c r="B65" s="7" t="s">
        <v>11</v>
      </c>
      <c r="C65" s="26">
        <v>59</v>
      </c>
      <c r="D65" s="26">
        <v>26.5</v>
      </c>
      <c r="E65" s="26">
        <v>14.8</v>
      </c>
      <c r="F65" s="26">
        <v>11.9</v>
      </c>
      <c r="G65" s="8"/>
      <c r="H65" s="8"/>
      <c r="I65" s="8"/>
      <c r="J65" s="8"/>
      <c r="K65" s="156">
        <f t="shared" si="1"/>
        <v>28.05</v>
      </c>
      <c r="L65" s="89">
        <f>RANK(K65,K43:K69)</f>
        <v>20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4.25" customHeight="1">
      <c r="A66" s="79">
        <v>24</v>
      </c>
      <c r="B66" s="7" t="s">
        <v>12</v>
      </c>
      <c r="C66" s="26">
        <v>72.1</v>
      </c>
      <c r="D66" s="26">
        <v>28.5</v>
      </c>
      <c r="E66" s="26">
        <v>4.6</v>
      </c>
      <c r="F66" s="26">
        <v>1.8</v>
      </c>
      <c r="G66" s="8"/>
      <c r="H66" s="8"/>
      <c r="I66" s="8"/>
      <c r="J66" s="8"/>
      <c r="K66" s="156">
        <f t="shared" si="1"/>
        <v>26.75</v>
      </c>
      <c r="L66" s="89">
        <f>RANK(K66,K43:K69)</f>
        <v>22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4.25" customHeight="1">
      <c r="A67" s="79">
        <v>25</v>
      </c>
      <c r="B67" s="7" t="s">
        <v>13</v>
      </c>
      <c r="C67" s="26">
        <v>69.9</v>
      </c>
      <c r="D67" s="26">
        <v>41.8</v>
      </c>
      <c r="E67" s="26">
        <v>14.7</v>
      </c>
      <c r="F67" s="26">
        <v>6.6</v>
      </c>
      <c r="G67" s="8"/>
      <c r="H67" s="8"/>
      <c r="I67" s="8"/>
      <c r="J67" s="8"/>
      <c r="K67" s="156">
        <f t="shared" si="1"/>
        <v>33.25</v>
      </c>
      <c r="L67" s="89">
        <f>RANK(K67,K43:K69)</f>
        <v>12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4.25" customHeight="1">
      <c r="A68" s="79">
        <v>26</v>
      </c>
      <c r="B68" s="7" t="s">
        <v>14</v>
      </c>
      <c r="C68" s="26">
        <v>82.8</v>
      </c>
      <c r="D68" s="26">
        <v>66.2</v>
      </c>
      <c r="E68" s="26">
        <v>20.6</v>
      </c>
      <c r="F68" s="26">
        <v>10.5</v>
      </c>
      <c r="G68" s="8"/>
      <c r="H68" s="8"/>
      <c r="I68" s="8"/>
      <c r="J68" s="8"/>
      <c r="K68" s="156">
        <f t="shared" si="1"/>
        <v>45.025</v>
      </c>
      <c r="L68" s="89">
        <f>RANK(K68,K43:K69)</f>
        <v>2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4.25" customHeight="1">
      <c r="A69" s="79">
        <v>27</v>
      </c>
      <c r="B69" s="7" t="s">
        <v>15</v>
      </c>
      <c r="C69" s="26">
        <v>75.8</v>
      </c>
      <c r="D69" s="26">
        <v>54.6</v>
      </c>
      <c r="E69" s="26">
        <v>24.2</v>
      </c>
      <c r="F69" s="26">
        <v>9.2</v>
      </c>
      <c r="G69" s="8"/>
      <c r="H69" s="8"/>
      <c r="I69" s="8"/>
      <c r="J69" s="8"/>
      <c r="K69" s="156">
        <f t="shared" si="1"/>
        <v>40.95</v>
      </c>
      <c r="L69" s="89">
        <f>RANK(K69,K43:K69)</f>
        <v>3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4.25" customHeight="1">
      <c r="A70" s="11"/>
      <c r="B70" s="11"/>
      <c r="C70" s="11"/>
      <c r="D70" s="11"/>
      <c r="E70" s="11"/>
      <c r="F70" s="11"/>
      <c r="G70" s="8"/>
      <c r="H70" s="8"/>
      <c r="I70" s="8"/>
      <c r="J70" s="8"/>
      <c r="K70" s="119"/>
      <c r="L70" s="119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4.25" customHeight="1">
      <c r="A71" s="11"/>
      <c r="B71" s="67" t="s">
        <v>46</v>
      </c>
      <c r="C71" s="74">
        <f>AVERAGE(C$43:C$69)</f>
        <v>68.72962962962963</v>
      </c>
      <c r="D71" s="74">
        <f>AVERAGE(D$43:D$69)</f>
        <v>37.84814814814815</v>
      </c>
      <c r="E71" s="74">
        <f>AVERAGE(E$43:E$69)</f>
        <v>14.696296296296296</v>
      </c>
      <c r="F71" s="74">
        <f>AVERAGE(F$43:F$69)</f>
        <v>8.296296296296296</v>
      </c>
      <c r="G71" s="39"/>
      <c r="H71" s="39"/>
      <c r="I71" s="39"/>
      <c r="J71" s="39"/>
      <c r="K71" s="158">
        <f>AVERAGE(K$43:K$69)</f>
        <v>32.39259259259259</v>
      </c>
      <c r="L71" s="119"/>
      <c r="M71" s="3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4.25" customHeight="1">
      <c r="A72" s="11"/>
      <c r="B72" s="67" t="s">
        <v>50</v>
      </c>
      <c r="C72" s="68">
        <f>STDEV(C$43:C$69)</f>
        <v>7.987288690587017</v>
      </c>
      <c r="D72" s="68">
        <f>STDEV(D$43:D$69)</f>
        <v>12.146426203442289</v>
      </c>
      <c r="E72" s="68">
        <f>STDEV(E$43:E$69)</f>
        <v>7.2347176587023485</v>
      </c>
      <c r="F72" s="68">
        <f>STDEV(F$43:F$69)</f>
        <v>6.110424980907094</v>
      </c>
      <c r="G72" s="39"/>
      <c r="H72" s="39"/>
      <c r="I72" s="39"/>
      <c r="J72" s="39"/>
      <c r="K72" s="117">
        <f>STDEV(K$43:K$69)</f>
        <v>6.723858978176507</v>
      </c>
      <c r="L72" s="119"/>
      <c r="M72" s="3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4.25" customHeight="1">
      <c r="A73" s="11"/>
      <c r="B73" s="67" t="s">
        <v>47</v>
      </c>
      <c r="C73" s="69">
        <f>COUNT(C43:C69)</f>
        <v>27</v>
      </c>
      <c r="D73" s="69">
        <f>COUNT(D43:D69)</f>
        <v>27</v>
      </c>
      <c r="E73" s="69">
        <f>COUNT(E43:E69)</f>
        <v>27</v>
      </c>
      <c r="F73" s="69">
        <f>COUNT(F43:F69)</f>
        <v>27</v>
      </c>
      <c r="G73" s="39"/>
      <c r="H73" s="39"/>
      <c r="I73" s="39"/>
      <c r="J73" s="39"/>
      <c r="K73" s="161"/>
      <c r="L73" s="119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4.25" customHeight="1">
      <c r="A74" s="11"/>
      <c r="B74" s="70" t="s">
        <v>48</v>
      </c>
      <c r="C74" s="71">
        <f>MIN(C$43:C$69)</f>
        <v>57.4</v>
      </c>
      <c r="D74" s="71">
        <f>MIN(D$43:D$69)</f>
        <v>16.9</v>
      </c>
      <c r="E74" s="71">
        <f>MIN(E$43:E$69)</f>
        <v>4.6</v>
      </c>
      <c r="F74" s="71">
        <f>MIN(F$43:F$69)</f>
        <v>1.7</v>
      </c>
      <c r="G74" s="39"/>
      <c r="H74" s="39"/>
      <c r="I74" s="39"/>
      <c r="J74" s="39"/>
      <c r="K74" s="118">
        <f>MIN(K$43:K$69)</f>
        <v>20.775</v>
      </c>
      <c r="L74" s="119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4.25" customHeight="1">
      <c r="A75" s="11"/>
      <c r="B75" s="72" t="s">
        <v>49</v>
      </c>
      <c r="C75" s="73">
        <f>MAX(C$43:C$69)</f>
        <v>83.4</v>
      </c>
      <c r="D75" s="73">
        <f>MAX(D$43:D$69)</f>
        <v>66.2</v>
      </c>
      <c r="E75" s="73">
        <f>MAX(E$43:E$69)</f>
        <v>29.6</v>
      </c>
      <c r="F75" s="73">
        <f>MAX(F$43:F$69)</f>
        <v>24.2</v>
      </c>
      <c r="G75" s="39"/>
      <c r="H75" s="39"/>
      <c r="I75" s="39"/>
      <c r="J75" s="39"/>
      <c r="K75" s="120">
        <f>MAX(K$43:K$69)</f>
        <v>47.325</v>
      </c>
      <c r="L75" s="119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4.25" customHeight="1">
      <c r="A76" s="10"/>
      <c r="B76" s="10"/>
      <c r="C76" s="10"/>
      <c r="D76" s="10"/>
      <c r="E76" s="10"/>
      <c r="F76" s="10"/>
      <c r="G76" s="8"/>
      <c r="H76" s="8"/>
      <c r="I76" s="8"/>
      <c r="J76" s="8"/>
      <c r="K76" s="119"/>
      <c r="L76" s="119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4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119"/>
      <c r="L77" s="119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119"/>
      <c r="L78" s="119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119"/>
      <c r="L79" s="119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119"/>
      <c r="L80" s="119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75" customHeight="1">
      <c r="A81" s="169" t="s">
        <v>106</v>
      </c>
      <c r="B81" s="170"/>
      <c r="C81" s="61" t="s">
        <v>107</v>
      </c>
      <c r="D81" s="61" t="s">
        <v>108</v>
      </c>
      <c r="E81" s="61" t="s">
        <v>109</v>
      </c>
      <c r="F81" s="61" t="s">
        <v>110</v>
      </c>
      <c r="G81" s="167" t="s">
        <v>38</v>
      </c>
      <c r="H81" s="167"/>
      <c r="I81" s="168"/>
      <c r="J81" s="168"/>
      <c r="K81" s="12" t="s">
        <v>77</v>
      </c>
      <c r="L81" s="13" t="s">
        <v>31</v>
      </c>
      <c r="M81" s="4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4.25" customHeight="1">
      <c r="A82" s="81" t="s">
        <v>111</v>
      </c>
      <c r="B82" s="64" t="s">
        <v>33</v>
      </c>
      <c r="C82" s="64" t="s">
        <v>74</v>
      </c>
      <c r="D82" s="64" t="s">
        <v>74</v>
      </c>
      <c r="E82" s="64" t="s">
        <v>74</v>
      </c>
      <c r="F82" s="64" t="s">
        <v>74</v>
      </c>
      <c r="G82" s="64" t="s">
        <v>34</v>
      </c>
      <c r="H82" s="64" t="s">
        <v>35</v>
      </c>
      <c r="I82" s="64" t="s">
        <v>36</v>
      </c>
      <c r="J82" s="64" t="s">
        <v>37</v>
      </c>
      <c r="K82" s="65" t="s">
        <v>58</v>
      </c>
      <c r="L82" s="66" t="s">
        <v>31</v>
      </c>
      <c r="M82" s="9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4.25" customHeight="1">
      <c r="A83" s="80">
        <v>1</v>
      </c>
      <c r="B83" s="7" t="s">
        <v>45</v>
      </c>
      <c r="C83" s="26">
        <v>43.1</v>
      </c>
      <c r="D83" s="26">
        <v>14.4</v>
      </c>
      <c r="E83" s="26">
        <v>2.7</v>
      </c>
      <c r="F83" s="26">
        <v>1</v>
      </c>
      <c r="G83" s="63">
        <v>25</v>
      </c>
      <c r="H83" s="63">
        <v>25</v>
      </c>
      <c r="I83" s="63">
        <v>25</v>
      </c>
      <c r="J83" s="63">
        <v>25</v>
      </c>
      <c r="K83" s="156">
        <f aca="true" t="shared" si="2" ref="K83:K109">((C83*G$43)+(D83*H$43)+(E83*I$43)+(F83*J$43))/SUM(G$43,H$43,I$43,J$43)</f>
        <v>15.3</v>
      </c>
      <c r="L83" s="89">
        <f>RANK(K83,K83:K109)</f>
        <v>23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4.25" customHeight="1">
      <c r="A84" s="80">
        <v>2</v>
      </c>
      <c r="B84" s="7" t="s">
        <v>20</v>
      </c>
      <c r="C84" s="26">
        <v>61.2</v>
      </c>
      <c r="D84" s="26">
        <v>17</v>
      </c>
      <c r="E84" s="26">
        <v>4</v>
      </c>
      <c r="F84" s="26">
        <v>0.8</v>
      </c>
      <c r="G84" s="8"/>
      <c r="H84" s="8"/>
      <c r="I84" s="8"/>
      <c r="J84" s="8"/>
      <c r="K84" s="156">
        <f t="shared" si="2"/>
        <v>20.75</v>
      </c>
      <c r="L84" s="89">
        <f>RANK(K84,K83:K109)</f>
        <v>14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4.25" customHeight="1">
      <c r="A85" s="80">
        <v>3</v>
      </c>
      <c r="B85" s="7" t="s">
        <v>21</v>
      </c>
      <c r="C85" s="26">
        <v>55.9</v>
      </c>
      <c r="D85" s="26">
        <v>15</v>
      </c>
      <c r="E85" s="26">
        <v>7.1</v>
      </c>
      <c r="F85" s="26">
        <v>2.4</v>
      </c>
      <c r="G85" s="8"/>
      <c r="H85" s="8"/>
      <c r="I85" s="37" t="s">
        <v>39</v>
      </c>
      <c r="J85" s="37">
        <f>SUM(G83:J83)</f>
        <v>100</v>
      </c>
      <c r="K85" s="156">
        <f t="shared" si="2"/>
        <v>20.1</v>
      </c>
      <c r="L85" s="89">
        <f>RANK(K85,K83:K109)</f>
        <v>15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4.25" customHeight="1">
      <c r="A86" s="80">
        <v>4</v>
      </c>
      <c r="B86" s="7" t="s">
        <v>22</v>
      </c>
      <c r="C86" s="26">
        <v>75</v>
      </c>
      <c r="D86" s="26">
        <v>33.2</v>
      </c>
      <c r="E86" s="26">
        <v>7.1</v>
      </c>
      <c r="F86" s="26">
        <v>3.4</v>
      </c>
      <c r="G86" s="8"/>
      <c r="H86" s="8"/>
      <c r="I86" s="8"/>
      <c r="J86" s="8"/>
      <c r="K86" s="156">
        <f t="shared" si="2"/>
        <v>29.675</v>
      </c>
      <c r="L86" s="89">
        <f>RANK(K86,K83:K109)</f>
        <v>6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4.25" customHeight="1">
      <c r="A87" s="80">
        <v>5</v>
      </c>
      <c r="B87" s="7" t="s">
        <v>19</v>
      </c>
      <c r="C87" s="26">
        <v>65.1</v>
      </c>
      <c r="D87" s="26">
        <v>33</v>
      </c>
      <c r="E87" s="26">
        <v>6.5</v>
      </c>
      <c r="F87" s="26">
        <v>2.4</v>
      </c>
      <c r="G87" s="166"/>
      <c r="H87" s="166"/>
      <c r="I87" s="166"/>
      <c r="J87" s="166"/>
      <c r="K87" s="156">
        <f t="shared" si="2"/>
        <v>26.75</v>
      </c>
      <c r="L87" s="89">
        <f>RANK(K87,K83:K109)</f>
        <v>8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4.25" customHeight="1">
      <c r="A88" s="80">
        <v>6</v>
      </c>
      <c r="B88" s="7" t="s">
        <v>23</v>
      </c>
      <c r="C88" s="26">
        <v>66.4</v>
      </c>
      <c r="D88" s="26">
        <v>41.9</v>
      </c>
      <c r="E88" s="26">
        <v>16.2</v>
      </c>
      <c r="F88" s="26">
        <v>11.7</v>
      </c>
      <c r="G88" s="8"/>
      <c r="H88" s="8"/>
      <c r="I88" s="8"/>
      <c r="J88" s="8"/>
      <c r="K88" s="156">
        <f t="shared" si="2"/>
        <v>34.05</v>
      </c>
      <c r="L88" s="89">
        <f>RANK(K88,K83:K109)</f>
        <v>2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4.25" customHeight="1">
      <c r="A89" s="80">
        <v>7</v>
      </c>
      <c r="B89" s="7" t="s">
        <v>24</v>
      </c>
      <c r="C89" s="26">
        <v>51.5</v>
      </c>
      <c r="D89" s="26">
        <v>31.5</v>
      </c>
      <c r="E89" s="26">
        <v>10.4</v>
      </c>
      <c r="F89" s="26">
        <v>3.5</v>
      </c>
      <c r="G89" s="8"/>
      <c r="H89" s="8"/>
      <c r="I89" s="37"/>
      <c r="J89" s="37"/>
      <c r="K89" s="156">
        <f t="shared" si="2"/>
        <v>24.225</v>
      </c>
      <c r="L89" s="89">
        <f>RANK(K89,K83:K109)</f>
        <v>12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4.25" customHeight="1">
      <c r="A90" s="80">
        <v>8</v>
      </c>
      <c r="B90" s="7" t="s">
        <v>25</v>
      </c>
      <c r="C90" s="26">
        <v>38</v>
      </c>
      <c r="D90" s="26">
        <v>20.3</v>
      </c>
      <c r="E90" s="26">
        <v>5.4</v>
      </c>
      <c r="F90" s="26">
        <v>1.9</v>
      </c>
      <c r="G90" s="8"/>
      <c r="H90" s="8"/>
      <c r="I90" s="8"/>
      <c r="J90" s="8"/>
      <c r="K90" s="156">
        <f t="shared" si="2"/>
        <v>16.4</v>
      </c>
      <c r="L90" s="89">
        <f>RANK(K90,K83:K109)</f>
        <v>20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4.25" customHeight="1">
      <c r="A91" s="80">
        <v>9</v>
      </c>
      <c r="B91" s="7" t="s">
        <v>26</v>
      </c>
      <c r="C91" s="26">
        <v>41.7</v>
      </c>
      <c r="D91" s="26">
        <v>24.2</v>
      </c>
      <c r="E91" s="26">
        <v>4.5</v>
      </c>
      <c r="F91" s="26">
        <v>1.1</v>
      </c>
      <c r="G91" s="8"/>
      <c r="H91" s="8"/>
      <c r="I91" s="8"/>
      <c r="J91" s="8"/>
      <c r="K91" s="156">
        <f t="shared" si="2"/>
        <v>17.875</v>
      </c>
      <c r="L91" s="89">
        <f>RANK(K91,K83:K109)</f>
        <v>18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4.25" customHeight="1">
      <c r="A92" s="80">
        <v>10</v>
      </c>
      <c r="B92" s="7" t="s">
        <v>27</v>
      </c>
      <c r="C92" s="26">
        <v>57.2</v>
      </c>
      <c r="D92" s="26">
        <v>16.7</v>
      </c>
      <c r="E92" s="26">
        <v>3</v>
      </c>
      <c r="F92" s="26">
        <v>0.8</v>
      </c>
      <c r="G92" s="8"/>
      <c r="H92" s="8"/>
      <c r="I92" s="8"/>
      <c r="J92" s="8"/>
      <c r="K92" s="156">
        <f t="shared" si="2"/>
        <v>19.425</v>
      </c>
      <c r="L92" s="89">
        <f>RANK(K92,K83:K109)</f>
        <v>16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4.25" customHeight="1">
      <c r="A93" s="80">
        <v>11</v>
      </c>
      <c r="B93" s="7" t="s">
        <v>28</v>
      </c>
      <c r="C93" s="26">
        <v>40.5</v>
      </c>
      <c r="D93" s="26">
        <v>11.9</v>
      </c>
      <c r="E93" s="26">
        <v>3.6</v>
      </c>
      <c r="F93" s="26">
        <v>1.2</v>
      </c>
      <c r="G93" s="8"/>
      <c r="H93" s="8"/>
      <c r="I93" s="8"/>
      <c r="J93" s="8"/>
      <c r="K93" s="156">
        <f t="shared" si="2"/>
        <v>14.3</v>
      </c>
      <c r="L93" s="89">
        <f>RANK(K93,K83:K109)</f>
        <v>25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4.25" customHeight="1">
      <c r="A94" s="80">
        <v>12</v>
      </c>
      <c r="B94" s="7" t="s">
        <v>0</v>
      </c>
      <c r="C94" s="26">
        <v>56.2</v>
      </c>
      <c r="D94" s="26">
        <v>28</v>
      </c>
      <c r="E94" s="26">
        <v>11.7</v>
      </c>
      <c r="F94" s="26">
        <v>5.7</v>
      </c>
      <c r="G94" s="8"/>
      <c r="H94" s="8"/>
      <c r="I94" s="8"/>
      <c r="J94" s="8"/>
      <c r="K94" s="156">
        <f t="shared" si="2"/>
        <v>25.4</v>
      </c>
      <c r="L94" s="89">
        <f>RANK(K94,K83:K109)</f>
        <v>11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4.25" customHeight="1">
      <c r="A95" s="80">
        <v>13</v>
      </c>
      <c r="B95" s="7" t="s">
        <v>1</v>
      </c>
      <c r="C95" s="26">
        <v>67.1</v>
      </c>
      <c r="D95" s="26">
        <v>28.2</v>
      </c>
      <c r="E95" s="26">
        <v>12.1</v>
      </c>
      <c r="F95" s="26">
        <v>5.7</v>
      </c>
      <c r="G95" s="8"/>
      <c r="H95" s="8"/>
      <c r="I95" s="8"/>
      <c r="J95" s="8"/>
      <c r="K95" s="156">
        <f t="shared" si="2"/>
        <v>28.275</v>
      </c>
      <c r="L95" s="89">
        <f>RANK(K95,K83:K109)</f>
        <v>7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4.25" customHeight="1">
      <c r="A96" s="80">
        <v>14</v>
      </c>
      <c r="B96" s="7" t="s">
        <v>2</v>
      </c>
      <c r="C96" s="26">
        <v>60.5</v>
      </c>
      <c r="D96" s="26">
        <v>29.3</v>
      </c>
      <c r="E96" s="26">
        <v>9.7</v>
      </c>
      <c r="F96" s="26">
        <v>3.9</v>
      </c>
      <c r="G96" s="8"/>
      <c r="H96" s="8"/>
      <c r="I96" s="8"/>
      <c r="J96" s="8"/>
      <c r="K96" s="156">
        <f t="shared" si="2"/>
        <v>25.85</v>
      </c>
      <c r="L96" s="89">
        <f>RANK(K96,K83:K109)</f>
        <v>10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4.25" customHeight="1">
      <c r="A97" s="80">
        <v>15</v>
      </c>
      <c r="B97" s="7" t="s">
        <v>3</v>
      </c>
      <c r="C97" s="26">
        <v>45.5</v>
      </c>
      <c r="D97" s="26">
        <v>14.1</v>
      </c>
      <c r="E97" s="26">
        <v>3.9</v>
      </c>
      <c r="F97" s="26">
        <v>3</v>
      </c>
      <c r="G97" s="8"/>
      <c r="H97" s="8"/>
      <c r="I97" s="8"/>
      <c r="J97" s="8"/>
      <c r="K97" s="156">
        <f t="shared" si="2"/>
        <v>16.625</v>
      </c>
      <c r="L97" s="89">
        <f>RANK(K97,K83:K109)</f>
        <v>19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4.25" customHeight="1">
      <c r="A98" s="80">
        <v>16</v>
      </c>
      <c r="B98" s="7" t="s">
        <v>4</v>
      </c>
      <c r="C98" s="26">
        <v>46.9</v>
      </c>
      <c r="D98" s="26">
        <v>9.8</v>
      </c>
      <c r="E98" s="26">
        <v>3.7</v>
      </c>
      <c r="F98" s="26">
        <v>1.1</v>
      </c>
      <c r="G98" s="8"/>
      <c r="H98" s="8"/>
      <c r="I98" s="8"/>
      <c r="J98" s="8"/>
      <c r="K98" s="156">
        <f t="shared" si="2"/>
        <v>15.375</v>
      </c>
      <c r="L98" s="89">
        <f>RANK(K98,K83:K109)</f>
        <v>22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4.25" customHeight="1">
      <c r="A99" s="80">
        <v>17</v>
      </c>
      <c r="B99" s="7" t="s">
        <v>5</v>
      </c>
      <c r="C99" s="26">
        <v>22.5</v>
      </c>
      <c r="D99" s="26">
        <v>5.5</v>
      </c>
      <c r="E99" s="26">
        <v>1.7</v>
      </c>
      <c r="F99" s="26">
        <v>0</v>
      </c>
      <c r="G99" s="8"/>
      <c r="H99" s="8"/>
      <c r="I99" s="8"/>
      <c r="J99" s="8"/>
      <c r="K99" s="156">
        <f t="shared" si="2"/>
        <v>7.425</v>
      </c>
      <c r="L99" s="157">
        <f>RANK(K99,K83:K109)</f>
        <v>27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4.25" customHeight="1">
      <c r="A100" s="80">
        <v>18</v>
      </c>
      <c r="B100" s="7" t="s">
        <v>6</v>
      </c>
      <c r="C100" s="26">
        <v>59</v>
      </c>
      <c r="D100" s="26">
        <v>26.7</v>
      </c>
      <c r="E100" s="26">
        <v>7.7</v>
      </c>
      <c r="F100" s="26">
        <v>3.1</v>
      </c>
      <c r="G100" s="8"/>
      <c r="H100" s="8"/>
      <c r="I100" s="8"/>
      <c r="J100" s="8"/>
      <c r="K100" s="156">
        <f t="shared" si="2"/>
        <v>24.125</v>
      </c>
      <c r="L100" s="89">
        <f>RANK(K100,K83:K109)</f>
        <v>13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4.25" customHeight="1">
      <c r="A101" s="80">
        <v>19</v>
      </c>
      <c r="B101" s="7" t="s">
        <v>7</v>
      </c>
      <c r="C101" s="26">
        <v>51.3</v>
      </c>
      <c r="D101" s="26">
        <v>14.7</v>
      </c>
      <c r="E101" s="26">
        <v>6.8</v>
      </c>
      <c r="F101" s="26">
        <v>4.6</v>
      </c>
      <c r="G101" s="8"/>
      <c r="H101" s="8"/>
      <c r="I101" s="8"/>
      <c r="J101" s="8"/>
      <c r="K101" s="156">
        <f t="shared" si="2"/>
        <v>19.35</v>
      </c>
      <c r="L101" s="89">
        <f>RANK(K101,K83:K109)</f>
        <v>17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4.25" customHeight="1">
      <c r="A102" s="80">
        <v>20</v>
      </c>
      <c r="B102" s="7" t="s">
        <v>8</v>
      </c>
      <c r="C102" s="26">
        <v>33.6</v>
      </c>
      <c r="D102" s="26">
        <v>12.7</v>
      </c>
      <c r="E102" s="26">
        <v>6.4</v>
      </c>
      <c r="F102" s="26">
        <v>3.3</v>
      </c>
      <c r="G102" s="8"/>
      <c r="H102" s="8"/>
      <c r="I102" s="8"/>
      <c r="J102" s="8"/>
      <c r="K102" s="156">
        <f t="shared" si="2"/>
        <v>14</v>
      </c>
      <c r="L102" s="157">
        <f>RANK(K102,K83:K109)</f>
        <v>26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4.25" customHeight="1">
      <c r="A103" s="80">
        <v>21</v>
      </c>
      <c r="B103" s="7" t="s">
        <v>9</v>
      </c>
      <c r="C103" s="26">
        <v>51.1</v>
      </c>
      <c r="D103" s="26">
        <v>35.7</v>
      </c>
      <c r="E103" s="26">
        <v>20.1</v>
      </c>
      <c r="F103" s="26">
        <v>15.1</v>
      </c>
      <c r="G103" s="8"/>
      <c r="H103" s="8"/>
      <c r="I103" s="8"/>
      <c r="J103" s="8"/>
      <c r="K103" s="156">
        <f t="shared" si="2"/>
        <v>30.5</v>
      </c>
      <c r="L103" s="89">
        <f>RANK(K103,K83:K109)</f>
        <v>4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4.25" customHeight="1">
      <c r="A104" s="80">
        <v>22</v>
      </c>
      <c r="B104" s="7" t="s">
        <v>10</v>
      </c>
      <c r="C104" s="26">
        <v>40.6</v>
      </c>
      <c r="D104" s="26">
        <v>23.5</v>
      </c>
      <c r="E104" s="26">
        <v>22.4</v>
      </c>
      <c r="F104" s="26">
        <v>19.9</v>
      </c>
      <c r="G104" s="8"/>
      <c r="H104" s="8"/>
      <c r="I104" s="8"/>
      <c r="J104" s="8"/>
      <c r="K104" s="156">
        <f t="shared" si="2"/>
        <v>26.6</v>
      </c>
      <c r="L104" s="89">
        <f>RANK(K104,K83:K109)</f>
        <v>9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4.25" customHeight="1">
      <c r="A105" s="80">
        <v>23</v>
      </c>
      <c r="B105" s="7" t="s">
        <v>11</v>
      </c>
      <c r="C105" s="26">
        <v>34</v>
      </c>
      <c r="D105" s="26">
        <v>13</v>
      </c>
      <c r="E105" s="26">
        <v>8.2</v>
      </c>
      <c r="F105" s="26">
        <v>6.6</v>
      </c>
      <c r="G105" s="8"/>
      <c r="H105" s="8"/>
      <c r="I105" s="8"/>
      <c r="J105" s="8"/>
      <c r="K105" s="156">
        <f t="shared" si="2"/>
        <v>15.45</v>
      </c>
      <c r="L105" s="89">
        <f>RANK(K105,K83:K109)</f>
        <v>21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4.25" customHeight="1">
      <c r="A106" s="80">
        <v>24</v>
      </c>
      <c r="B106" s="7" t="s">
        <v>12</v>
      </c>
      <c r="C106" s="26">
        <v>45</v>
      </c>
      <c r="D106" s="26">
        <v>7.7</v>
      </c>
      <c r="E106" s="26">
        <v>2.9</v>
      </c>
      <c r="F106" s="26">
        <v>1.8</v>
      </c>
      <c r="G106" s="8"/>
      <c r="H106" s="8"/>
      <c r="I106" s="8"/>
      <c r="J106" s="8"/>
      <c r="K106" s="156">
        <f t="shared" si="2"/>
        <v>14.35</v>
      </c>
      <c r="L106" s="89">
        <f>RANK(K106,K83:K109)</f>
        <v>24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4.25" customHeight="1">
      <c r="A107" s="80">
        <v>25</v>
      </c>
      <c r="B107" s="7" t="s">
        <v>13</v>
      </c>
      <c r="C107" s="26">
        <v>75</v>
      </c>
      <c r="D107" s="26">
        <v>39.9</v>
      </c>
      <c r="E107" s="26">
        <v>7</v>
      </c>
      <c r="F107" s="26">
        <v>2.2</v>
      </c>
      <c r="G107" s="8"/>
      <c r="H107" s="8"/>
      <c r="I107" s="8"/>
      <c r="J107" s="8"/>
      <c r="K107" s="156">
        <f t="shared" si="2"/>
        <v>31.025</v>
      </c>
      <c r="L107" s="89">
        <f>RANK(K107,K83:K109)</f>
        <v>3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4.25" customHeight="1">
      <c r="A108" s="80">
        <v>26</v>
      </c>
      <c r="B108" s="7" t="s">
        <v>14</v>
      </c>
      <c r="C108" s="26">
        <v>78.5</v>
      </c>
      <c r="D108" s="26">
        <v>55.9</v>
      </c>
      <c r="E108" s="26">
        <v>10.3</v>
      </c>
      <c r="F108" s="26">
        <v>3.5</v>
      </c>
      <c r="G108" s="8"/>
      <c r="H108" s="8"/>
      <c r="I108" s="8"/>
      <c r="J108" s="8"/>
      <c r="K108" s="156">
        <f t="shared" si="2"/>
        <v>37.05</v>
      </c>
      <c r="L108" s="89">
        <f>RANK(K108,K83:K109)</f>
        <v>1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4.25" customHeight="1">
      <c r="A109" s="80">
        <v>27</v>
      </c>
      <c r="B109" s="7" t="s">
        <v>15</v>
      </c>
      <c r="C109" s="26">
        <v>66</v>
      </c>
      <c r="D109" s="26">
        <v>33.8</v>
      </c>
      <c r="E109" s="26">
        <v>15.7</v>
      </c>
      <c r="F109" s="26">
        <v>5.5</v>
      </c>
      <c r="G109" s="8"/>
      <c r="H109" s="8"/>
      <c r="I109" s="8"/>
      <c r="J109" s="8"/>
      <c r="K109" s="156">
        <f t="shared" si="2"/>
        <v>30.25</v>
      </c>
      <c r="L109" s="89">
        <f>RANK(K109,K83:K109)</f>
        <v>5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4.25" customHeight="1">
      <c r="A110" s="8"/>
      <c r="B110" s="8"/>
      <c r="C110" s="11"/>
      <c r="D110" s="11"/>
      <c r="E110" s="11"/>
      <c r="F110" s="11"/>
      <c r="G110" s="8"/>
      <c r="H110" s="8"/>
      <c r="I110" s="8"/>
      <c r="J110" s="8"/>
      <c r="K110" s="119"/>
      <c r="L110" s="119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4.25" customHeight="1">
      <c r="A111" s="8"/>
      <c r="B111" s="67" t="s">
        <v>46</v>
      </c>
      <c r="C111" s="75">
        <f>AVERAGE(C$83:C$109)</f>
        <v>52.9037037037037</v>
      </c>
      <c r="D111" s="75">
        <f>AVERAGE(D$83:D$109)</f>
        <v>23.61481481481481</v>
      </c>
      <c r="E111" s="75">
        <f>AVERAGE(E$83:E$109)</f>
        <v>8.177777777777777</v>
      </c>
      <c r="F111" s="75">
        <f>AVERAGE(F$83:F$109)</f>
        <v>4.266666666666667</v>
      </c>
      <c r="G111" s="39"/>
      <c r="H111" s="39"/>
      <c r="I111" s="39"/>
      <c r="J111" s="39"/>
      <c r="K111" s="158">
        <f>AVERAGE(K$83:K$109)</f>
        <v>22.24074074074074</v>
      </c>
      <c r="L111" s="119"/>
      <c r="M111" s="39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4.25" customHeight="1">
      <c r="A112" s="8"/>
      <c r="B112" s="67" t="s">
        <v>50</v>
      </c>
      <c r="C112" s="75">
        <f>STDEV(C$83:C$109)</f>
        <v>14.00836237838731</v>
      </c>
      <c r="D112" s="75">
        <f>STDEV(D$83:D$109)</f>
        <v>12.07233658167758</v>
      </c>
      <c r="E112" s="75">
        <f>STDEV(E$83:E$109)</f>
        <v>5.339787761075653</v>
      </c>
      <c r="F112" s="75">
        <f>STDEV(F$83:F$109)</f>
        <v>4.555047918349657</v>
      </c>
      <c r="G112" s="39"/>
      <c r="H112" s="39"/>
      <c r="I112" s="39"/>
      <c r="J112" s="39"/>
      <c r="K112" s="158">
        <f>STDEV(K$83:K$109)</f>
        <v>7.316403948518128</v>
      </c>
      <c r="L112" s="119"/>
      <c r="M112" s="39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4.25" customHeight="1">
      <c r="A113" s="8"/>
      <c r="B113" s="67" t="s">
        <v>47</v>
      </c>
      <c r="C113" s="76">
        <f>COUNT(C83:C109)</f>
        <v>27</v>
      </c>
      <c r="D113" s="76">
        <f>COUNT(D83:D109)</f>
        <v>27</v>
      </c>
      <c r="E113" s="76">
        <f>COUNT(E83:E109)</f>
        <v>27</v>
      </c>
      <c r="F113" s="76">
        <f>COUNT(F83:F109)</f>
        <v>27</v>
      </c>
      <c r="G113" s="39"/>
      <c r="H113" s="39"/>
      <c r="I113" s="39"/>
      <c r="J113" s="39"/>
      <c r="K113" s="161"/>
      <c r="L113" s="119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4.25" customHeight="1">
      <c r="A114" s="8"/>
      <c r="B114" s="70" t="s">
        <v>48</v>
      </c>
      <c r="C114" s="77">
        <f>MIN(C$83:C$109)</f>
        <v>22.5</v>
      </c>
      <c r="D114" s="77">
        <f>MIN(D$83:D$109)</f>
        <v>5.5</v>
      </c>
      <c r="E114" s="77">
        <f>MIN(E$83:E$109)</f>
        <v>1.7</v>
      </c>
      <c r="F114" s="77">
        <f>MIN(F$83:F$109)</f>
        <v>0</v>
      </c>
      <c r="G114" s="39"/>
      <c r="H114" s="39"/>
      <c r="I114" s="39"/>
      <c r="J114" s="39"/>
      <c r="K114" s="118">
        <f>MIN(K$83:K$109)</f>
        <v>7.425</v>
      </c>
      <c r="L114" s="119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4.25" customHeight="1">
      <c r="A115" s="8"/>
      <c r="B115" s="72" t="s">
        <v>49</v>
      </c>
      <c r="C115" s="78">
        <f>MAX(C$83:C$109)</f>
        <v>78.5</v>
      </c>
      <c r="D115" s="78">
        <f>MAX(D$83:D$109)</f>
        <v>55.9</v>
      </c>
      <c r="E115" s="78">
        <f>MAX(E$83:E$109)</f>
        <v>22.4</v>
      </c>
      <c r="F115" s="78">
        <f>MAX(F$83:F$109)</f>
        <v>19.9</v>
      </c>
      <c r="G115" s="39"/>
      <c r="H115" s="39"/>
      <c r="I115" s="39"/>
      <c r="J115" s="39"/>
      <c r="K115" s="120">
        <f>MAX(K$83:K$109)</f>
        <v>37.05</v>
      </c>
      <c r="L115" s="119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4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4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4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4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4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4.25" customHeight="1">
      <c r="A122" s="8"/>
      <c r="B122" s="48" t="s">
        <v>68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4.25" customHeight="1">
      <c r="A123" s="8"/>
      <c r="B123" s="8" t="s">
        <v>69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4.25" customHeight="1">
      <c r="A124" s="8"/>
      <c r="B124" s="8" t="s">
        <v>70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</sheetData>
  <sheetProtection/>
  <mergeCells count="9">
    <mergeCell ref="G87:J87"/>
    <mergeCell ref="G47:J47"/>
    <mergeCell ref="G1:J1"/>
    <mergeCell ref="G41:J41"/>
    <mergeCell ref="G81:J81"/>
    <mergeCell ref="A1:B1"/>
    <mergeCell ref="A41:B41"/>
    <mergeCell ref="A81:B81"/>
    <mergeCell ref="G7:J7"/>
  </mergeCells>
  <printOptions/>
  <pageMargins left="0.75" right="0.75" top="1" bottom="1" header="0.5" footer="0.5"/>
  <pageSetup orientation="portrait" paperSize="10" r:id="rId1"/>
  <ignoredErrors>
    <ignoredError sqref="C33 D33 C73 D73 E73 F73 C113 D113 E33 E113 F33 F113 J45 J85 J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6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4.25"/>
  <cols>
    <col min="1" max="1" width="4.875" style="0" customWidth="1"/>
    <col min="2" max="2" width="15.375" style="0" customWidth="1"/>
    <col min="3" max="3" width="13.625" style="0" customWidth="1"/>
    <col min="4" max="4" width="15.625" style="0" customWidth="1"/>
    <col min="5" max="5" width="13.625" style="0" customWidth="1"/>
    <col min="6" max="6" width="14.625" style="0" customWidth="1"/>
    <col min="7" max="10" width="4.625" style="0" customWidth="1"/>
    <col min="11" max="12" width="8.625" style="4" customWidth="1"/>
    <col min="13" max="13" width="4.125" style="4" customWidth="1"/>
  </cols>
  <sheetData>
    <row r="1" spans="1:34" ht="75" customHeight="1">
      <c r="A1" s="174" t="s">
        <v>115</v>
      </c>
      <c r="B1" s="174"/>
      <c r="C1" s="84" t="s">
        <v>114</v>
      </c>
      <c r="D1" s="84" t="s">
        <v>116</v>
      </c>
      <c r="E1" s="84" t="s">
        <v>112</v>
      </c>
      <c r="F1" s="84" t="s">
        <v>113</v>
      </c>
      <c r="G1" s="172" t="s">
        <v>38</v>
      </c>
      <c r="H1" s="173"/>
      <c r="I1" s="173"/>
      <c r="J1" s="173"/>
      <c r="K1" s="12" t="s">
        <v>77</v>
      </c>
      <c r="L1" s="13" t="s">
        <v>31</v>
      </c>
      <c r="M1" s="4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24.75" customHeight="1">
      <c r="A2" s="90" t="s">
        <v>111</v>
      </c>
      <c r="B2" s="90" t="s">
        <v>33</v>
      </c>
      <c r="C2" s="91" t="s">
        <v>75</v>
      </c>
      <c r="D2" s="91" t="s">
        <v>75</v>
      </c>
      <c r="E2" s="91" t="s">
        <v>75</v>
      </c>
      <c r="F2" s="91" t="s">
        <v>75</v>
      </c>
      <c r="G2" s="92" t="s">
        <v>34</v>
      </c>
      <c r="H2" s="92" t="s">
        <v>35</v>
      </c>
      <c r="I2" s="92" t="s">
        <v>36</v>
      </c>
      <c r="J2" s="92" t="s">
        <v>37</v>
      </c>
      <c r="K2" s="93" t="s">
        <v>78</v>
      </c>
      <c r="L2" s="94" t="s">
        <v>31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5" customHeight="1">
      <c r="A3" s="83">
        <v>1</v>
      </c>
      <c r="B3" s="82" t="s">
        <v>45</v>
      </c>
      <c r="C3" s="26">
        <v>16.4</v>
      </c>
      <c r="D3" s="26">
        <v>38.7</v>
      </c>
      <c r="E3" s="26">
        <v>14.5</v>
      </c>
      <c r="F3" s="26">
        <v>11.4</v>
      </c>
      <c r="G3" s="26">
        <v>25</v>
      </c>
      <c r="H3" s="26">
        <v>25</v>
      </c>
      <c r="I3" s="26">
        <v>30</v>
      </c>
      <c r="J3" s="26">
        <v>20</v>
      </c>
      <c r="K3" s="88">
        <f aca="true" t="shared" si="0" ref="K3:K29">((C3*G$3)+(D3*H$3)+(E3*I$3)+(F3*J$3))/SUM(G$3,H$3,I$3,J$3)</f>
        <v>20.405</v>
      </c>
      <c r="L3" s="89">
        <f>RANK(K3,K$3:K$29)</f>
        <v>9</v>
      </c>
      <c r="M3" s="8"/>
      <c r="N3" s="8"/>
      <c r="O3" s="8"/>
      <c r="P3" s="8"/>
      <c r="Q3" s="60"/>
      <c r="R3" s="60"/>
      <c r="S3" s="60"/>
      <c r="T3" s="60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" customHeight="1">
      <c r="A4" s="83">
        <v>2</v>
      </c>
      <c r="B4" s="82" t="s">
        <v>20</v>
      </c>
      <c r="C4" s="26">
        <v>3.3</v>
      </c>
      <c r="D4" s="26">
        <v>27.4</v>
      </c>
      <c r="E4" s="26">
        <v>11.8</v>
      </c>
      <c r="F4" s="26">
        <v>8.3</v>
      </c>
      <c r="G4" s="8"/>
      <c r="H4" s="8"/>
      <c r="I4" s="8"/>
      <c r="J4" s="8"/>
      <c r="K4" s="88">
        <f t="shared" si="0"/>
        <v>12.875</v>
      </c>
      <c r="L4" s="89">
        <f aca="true" t="shared" si="1" ref="L4:L29">RANK(K4,K$3:K$29)</f>
        <v>26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" customHeight="1">
      <c r="A5" s="83">
        <v>3</v>
      </c>
      <c r="B5" s="82" t="s">
        <v>21</v>
      </c>
      <c r="C5" s="26">
        <v>12.9</v>
      </c>
      <c r="D5" s="26">
        <v>37.2</v>
      </c>
      <c r="E5" s="26">
        <v>14.8</v>
      </c>
      <c r="F5" s="26">
        <v>12.3</v>
      </c>
      <c r="G5" s="8"/>
      <c r="H5" s="8"/>
      <c r="I5" s="8"/>
      <c r="J5" s="8"/>
      <c r="K5" s="88">
        <f t="shared" si="0"/>
        <v>19.425</v>
      </c>
      <c r="L5" s="89">
        <f t="shared" si="1"/>
        <v>12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" customHeight="1">
      <c r="A6" s="83">
        <v>4</v>
      </c>
      <c r="B6" s="82" t="s">
        <v>22</v>
      </c>
      <c r="C6" s="26">
        <v>26.8</v>
      </c>
      <c r="D6" s="26">
        <v>26.8</v>
      </c>
      <c r="E6" s="26">
        <v>6.3</v>
      </c>
      <c r="F6" s="26">
        <v>24</v>
      </c>
      <c r="G6" s="8"/>
      <c r="H6" s="8"/>
      <c r="I6" s="8"/>
      <c r="J6" s="8"/>
      <c r="K6" s="88">
        <f t="shared" si="0"/>
        <v>20.09</v>
      </c>
      <c r="L6" s="89">
        <f t="shared" si="1"/>
        <v>10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" customHeight="1">
      <c r="A7" s="83">
        <v>5</v>
      </c>
      <c r="B7" s="82" t="s">
        <v>19</v>
      </c>
      <c r="C7" s="26">
        <v>18.3</v>
      </c>
      <c r="D7" s="26">
        <v>17.9</v>
      </c>
      <c r="E7" s="26">
        <v>8.5</v>
      </c>
      <c r="F7" s="26">
        <v>16.7</v>
      </c>
      <c r="G7" s="8"/>
      <c r="H7" s="8"/>
      <c r="I7" s="8"/>
      <c r="J7" s="8"/>
      <c r="K7" s="88">
        <f t="shared" si="0"/>
        <v>14.94</v>
      </c>
      <c r="L7" s="89">
        <f t="shared" si="1"/>
        <v>19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" customHeight="1">
      <c r="A8" s="83">
        <v>6</v>
      </c>
      <c r="B8" s="82" t="s">
        <v>23</v>
      </c>
      <c r="C8" s="26">
        <v>6.8</v>
      </c>
      <c r="D8" s="26">
        <v>26.5</v>
      </c>
      <c r="E8" s="26">
        <v>12.6</v>
      </c>
      <c r="F8" s="26">
        <v>6.2</v>
      </c>
      <c r="G8" s="8"/>
      <c r="H8" s="8"/>
      <c r="I8" s="8"/>
      <c r="J8" s="8"/>
      <c r="K8" s="88">
        <f t="shared" si="0"/>
        <v>13.345</v>
      </c>
      <c r="L8" s="89">
        <f t="shared" si="1"/>
        <v>24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" customHeight="1">
      <c r="A9" s="83">
        <v>7</v>
      </c>
      <c r="B9" s="82" t="s">
        <v>24</v>
      </c>
      <c r="C9" s="26">
        <v>29.3</v>
      </c>
      <c r="D9" s="26">
        <v>39.4</v>
      </c>
      <c r="E9" s="26">
        <v>16.5</v>
      </c>
      <c r="F9" s="26">
        <v>15.2</v>
      </c>
      <c r="G9" s="8"/>
      <c r="H9" s="8"/>
      <c r="I9" s="8"/>
      <c r="J9" s="8"/>
      <c r="K9" s="88">
        <f t="shared" si="0"/>
        <v>25.165</v>
      </c>
      <c r="L9" s="89">
        <f t="shared" si="1"/>
        <v>1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" customHeight="1">
      <c r="A10" s="83">
        <v>8</v>
      </c>
      <c r="B10" s="82" t="s">
        <v>25</v>
      </c>
      <c r="C10" s="26">
        <v>3.6</v>
      </c>
      <c r="D10" s="26">
        <v>34.1</v>
      </c>
      <c r="E10" s="26">
        <v>11.3</v>
      </c>
      <c r="F10" s="26">
        <v>6.7</v>
      </c>
      <c r="G10" s="8"/>
      <c r="H10" s="8"/>
      <c r="I10" s="8"/>
      <c r="J10" s="8"/>
      <c r="K10" s="88">
        <f t="shared" si="0"/>
        <v>14.155</v>
      </c>
      <c r="L10" s="89">
        <f t="shared" si="1"/>
        <v>21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" customHeight="1">
      <c r="A11" s="83">
        <v>9</v>
      </c>
      <c r="B11" s="82" t="s">
        <v>26</v>
      </c>
      <c r="C11" s="26">
        <v>9.6</v>
      </c>
      <c r="D11" s="26">
        <v>36.1</v>
      </c>
      <c r="E11" s="26">
        <v>15.7</v>
      </c>
      <c r="F11" s="26">
        <v>10.6</v>
      </c>
      <c r="G11" s="8"/>
      <c r="H11" s="8"/>
      <c r="I11" s="8"/>
      <c r="J11" s="8"/>
      <c r="K11" s="88">
        <f t="shared" si="0"/>
        <v>18.255</v>
      </c>
      <c r="L11" s="89">
        <f t="shared" si="1"/>
        <v>14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" customHeight="1">
      <c r="A12" s="83">
        <v>10</v>
      </c>
      <c r="B12" s="82" t="s">
        <v>27</v>
      </c>
      <c r="C12" s="26">
        <v>23.2</v>
      </c>
      <c r="D12" s="26">
        <v>35.5</v>
      </c>
      <c r="E12" s="26">
        <v>13</v>
      </c>
      <c r="F12" s="26">
        <v>19.2</v>
      </c>
      <c r="G12" s="8"/>
      <c r="H12" s="8"/>
      <c r="I12" s="8"/>
      <c r="J12" s="8"/>
      <c r="K12" s="88">
        <f t="shared" si="0"/>
        <v>22.415</v>
      </c>
      <c r="L12" s="89">
        <f t="shared" si="1"/>
        <v>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5" customHeight="1">
      <c r="A13" s="83">
        <v>11</v>
      </c>
      <c r="B13" s="82" t="s">
        <v>28</v>
      </c>
      <c r="C13" s="26">
        <v>14.9</v>
      </c>
      <c r="D13" s="26">
        <v>53.7</v>
      </c>
      <c r="E13" s="26">
        <v>16.9</v>
      </c>
      <c r="F13" s="26">
        <v>9.2</v>
      </c>
      <c r="G13" s="8"/>
      <c r="H13" s="8"/>
      <c r="I13" s="8"/>
      <c r="J13" s="8"/>
      <c r="K13" s="88">
        <f t="shared" si="0"/>
        <v>24.06</v>
      </c>
      <c r="L13" s="89">
        <f t="shared" si="1"/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5" customHeight="1">
      <c r="A14" s="83">
        <v>12</v>
      </c>
      <c r="B14" s="82" t="s">
        <v>0</v>
      </c>
      <c r="C14" s="26">
        <v>7.6</v>
      </c>
      <c r="D14" s="26">
        <v>44.5</v>
      </c>
      <c r="E14" s="26">
        <v>9</v>
      </c>
      <c r="F14" s="26">
        <v>15</v>
      </c>
      <c r="G14" s="8"/>
      <c r="H14" s="8"/>
      <c r="I14" s="8"/>
      <c r="J14" s="8"/>
      <c r="K14" s="88">
        <f t="shared" si="0"/>
        <v>18.725</v>
      </c>
      <c r="L14" s="89">
        <f t="shared" si="1"/>
        <v>13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5" customHeight="1">
      <c r="A15" s="83">
        <v>13</v>
      </c>
      <c r="B15" s="82" t="s">
        <v>1</v>
      </c>
      <c r="C15" s="26">
        <v>5.4</v>
      </c>
      <c r="D15" s="26">
        <v>31.3</v>
      </c>
      <c r="E15" s="26">
        <v>10.7</v>
      </c>
      <c r="F15" s="26">
        <v>7.7</v>
      </c>
      <c r="G15" s="8"/>
      <c r="H15" s="8"/>
      <c r="I15" s="8"/>
      <c r="J15" s="8"/>
      <c r="K15" s="88">
        <f t="shared" si="0"/>
        <v>13.925</v>
      </c>
      <c r="L15" s="89">
        <f t="shared" si="1"/>
        <v>22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5" customHeight="1">
      <c r="A16" s="83">
        <v>14</v>
      </c>
      <c r="B16" s="82" t="s">
        <v>2</v>
      </c>
      <c r="C16" s="26">
        <v>6</v>
      </c>
      <c r="D16" s="26">
        <v>33.3</v>
      </c>
      <c r="E16" s="26">
        <v>13.5</v>
      </c>
      <c r="F16" s="26">
        <v>6.9</v>
      </c>
      <c r="G16" s="8"/>
      <c r="H16" s="8"/>
      <c r="I16" s="8"/>
      <c r="J16" s="8"/>
      <c r="K16" s="88">
        <f t="shared" si="0"/>
        <v>15.255</v>
      </c>
      <c r="L16" s="89">
        <f t="shared" si="1"/>
        <v>18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5" customHeight="1">
      <c r="A17" s="83">
        <v>15</v>
      </c>
      <c r="B17" s="82" t="s">
        <v>3</v>
      </c>
      <c r="C17" s="26">
        <v>24.8</v>
      </c>
      <c r="D17" s="26">
        <v>31.6</v>
      </c>
      <c r="E17" s="26">
        <v>11.8</v>
      </c>
      <c r="F17" s="26">
        <v>24.7</v>
      </c>
      <c r="G17" s="8"/>
      <c r="H17" s="8"/>
      <c r="I17" s="8"/>
      <c r="J17" s="8"/>
      <c r="K17" s="88">
        <f t="shared" si="0"/>
        <v>22.58</v>
      </c>
      <c r="L17" s="89">
        <f t="shared" si="1"/>
        <v>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5" customHeight="1">
      <c r="A18" s="83">
        <v>16</v>
      </c>
      <c r="B18" s="82" t="s">
        <v>4</v>
      </c>
      <c r="C18" s="26">
        <v>6.1</v>
      </c>
      <c r="D18" s="26">
        <v>38.9</v>
      </c>
      <c r="E18" s="26">
        <v>13.3</v>
      </c>
      <c r="F18" s="26">
        <v>4.3</v>
      </c>
      <c r="G18" s="8"/>
      <c r="H18" s="8"/>
      <c r="I18" s="8"/>
      <c r="J18" s="8"/>
      <c r="K18" s="88">
        <f t="shared" si="0"/>
        <v>16.1</v>
      </c>
      <c r="L18" s="89">
        <f t="shared" si="1"/>
        <v>17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5" customHeight="1">
      <c r="A19" s="83">
        <v>17</v>
      </c>
      <c r="B19" s="82" t="s">
        <v>5</v>
      </c>
      <c r="C19" s="26">
        <v>15.2</v>
      </c>
      <c r="D19" s="26">
        <v>31.7</v>
      </c>
      <c r="E19" s="26">
        <v>15</v>
      </c>
      <c r="F19" s="26">
        <v>9.8</v>
      </c>
      <c r="G19" s="8"/>
      <c r="H19" s="8"/>
      <c r="I19" s="8"/>
      <c r="J19" s="8"/>
      <c r="K19" s="88">
        <f t="shared" si="0"/>
        <v>18.185</v>
      </c>
      <c r="L19" s="89">
        <f t="shared" si="1"/>
        <v>15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5" customHeight="1">
      <c r="A20" s="83">
        <v>18</v>
      </c>
      <c r="B20" s="82" t="s">
        <v>6</v>
      </c>
      <c r="C20" s="26">
        <v>30.5</v>
      </c>
      <c r="D20" s="26">
        <v>30.9</v>
      </c>
      <c r="E20" s="26">
        <v>14</v>
      </c>
      <c r="F20" s="26">
        <v>14.3</v>
      </c>
      <c r="G20" s="8"/>
      <c r="H20" s="8"/>
      <c r="I20" s="8"/>
      <c r="J20" s="8"/>
      <c r="K20" s="88">
        <f t="shared" si="0"/>
        <v>22.41</v>
      </c>
      <c r="L20" s="89">
        <f t="shared" si="1"/>
        <v>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5" customHeight="1">
      <c r="A21" s="83">
        <v>19</v>
      </c>
      <c r="B21" s="82" t="s">
        <v>7</v>
      </c>
      <c r="C21" s="26">
        <v>32.7</v>
      </c>
      <c r="D21" s="26">
        <v>25</v>
      </c>
      <c r="E21" s="26">
        <v>11.9</v>
      </c>
      <c r="F21" s="26">
        <v>17</v>
      </c>
      <c r="G21" s="8"/>
      <c r="H21" s="8"/>
      <c r="I21" s="8"/>
      <c r="J21" s="8"/>
      <c r="K21" s="88">
        <f t="shared" si="0"/>
        <v>21.395</v>
      </c>
      <c r="L21" s="89">
        <f t="shared" si="1"/>
        <v>8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5" customHeight="1">
      <c r="A22" s="83">
        <v>20</v>
      </c>
      <c r="B22" s="82" t="s">
        <v>8</v>
      </c>
      <c r="C22" s="26">
        <v>4.8</v>
      </c>
      <c r="D22" s="26">
        <v>22.5</v>
      </c>
      <c r="E22" s="26">
        <v>13.3</v>
      </c>
      <c r="F22" s="26">
        <v>7.1</v>
      </c>
      <c r="G22" s="8"/>
      <c r="H22" s="8"/>
      <c r="I22" s="8"/>
      <c r="J22" s="8"/>
      <c r="K22" s="88">
        <f t="shared" si="0"/>
        <v>12.235</v>
      </c>
      <c r="L22" s="89">
        <f t="shared" si="1"/>
        <v>27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5" customHeight="1">
      <c r="A23" s="83">
        <v>21</v>
      </c>
      <c r="B23" s="82" t="s">
        <v>9</v>
      </c>
      <c r="C23" s="26">
        <v>7.6</v>
      </c>
      <c r="D23" s="26">
        <v>27.9</v>
      </c>
      <c r="E23" s="26">
        <v>14.6</v>
      </c>
      <c r="F23" s="26">
        <v>5.1</v>
      </c>
      <c r="G23" s="8"/>
      <c r="H23" s="8"/>
      <c r="I23" s="8"/>
      <c r="J23" s="8"/>
      <c r="K23" s="88">
        <f t="shared" si="0"/>
        <v>14.275</v>
      </c>
      <c r="L23" s="89">
        <f t="shared" si="1"/>
        <v>20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5" customHeight="1">
      <c r="A24" s="83">
        <v>22</v>
      </c>
      <c r="B24" s="82" t="s">
        <v>10</v>
      </c>
      <c r="C24" s="26">
        <v>4.4</v>
      </c>
      <c r="D24" s="26">
        <v>28.7</v>
      </c>
      <c r="E24" s="26">
        <v>11.3</v>
      </c>
      <c r="F24" s="26">
        <v>6.3</v>
      </c>
      <c r="G24" s="8"/>
      <c r="H24" s="8"/>
      <c r="I24" s="8"/>
      <c r="J24" s="8"/>
      <c r="K24" s="88">
        <f t="shared" si="0"/>
        <v>12.925</v>
      </c>
      <c r="L24" s="89">
        <f t="shared" si="1"/>
        <v>25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5" customHeight="1">
      <c r="A25" s="83">
        <v>23</v>
      </c>
      <c r="B25" s="82" t="s">
        <v>11</v>
      </c>
      <c r="C25" s="26">
        <v>10.1</v>
      </c>
      <c r="D25" s="26">
        <v>41.2</v>
      </c>
      <c r="E25" s="26">
        <v>10.6</v>
      </c>
      <c r="F25" s="26">
        <v>3.5</v>
      </c>
      <c r="G25" s="8"/>
      <c r="H25" s="8"/>
      <c r="I25" s="8"/>
      <c r="J25" s="8"/>
      <c r="K25" s="88">
        <f t="shared" si="0"/>
        <v>16.705</v>
      </c>
      <c r="L25" s="89">
        <f t="shared" si="1"/>
        <v>16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5" customHeight="1">
      <c r="A26" s="83">
        <v>24</v>
      </c>
      <c r="B26" s="82" t="s">
        <v>12</v>
      </c>
      <c r="C26" s="26">
        <v>5</v>
      </c>
      <c r="D26" s="26">
        <v>31.2</v>
      </c>
      <c r="E26" s="26">
        <v>11.5</v>
      </c>
      <c r="F26" s="26">
        <v>6</v>
      </c>
      <c r="G26" s="8"/>
      <c r="H26" s="8"/>
      <c r="I26" s="8"/>
      <c r="J26" s="8"/>
      <c r="K26" s="88">
        <f t="shared" si="0"/>
        <v>13.7</v>
      </c>
      <c r="L26" s="89">
        <f t="shared" si="1"/>
        <v>23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5" customHeight="1">
      <c r="A27" s="83">
        <v>25</v>
      </c>
      <c r="B27" s="82" t="s">
        <v>13</v>
      </c>
      <c r="C27" s="26">
        <v>25.5</v>
      </c>
      <c r="D27" s="26">
        <v>31</v>
      </c>
      <c r="E27" s="26">
        <v>17.1</v>
      </c>
      <c r="F27" s="26">
        <v>15.6</v>
      </c>
      <c r="G27" s="8"/>
      <c r="H27" s="8"/>
      <c r="I27" s="8"/>
      <c r="J27" s="8"/>
      <c r="K27" s="88">
        <f t="shared" si="0"/>
        <v>22.375</v>
      </c>
      <c r="L27" s="89">
        <f t="shared" si="1"/>
        <v>7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5" customHeight="1">
      <c r="A28" s="83">
        <v>26</v>
      </c>
      <c r="B28" s="82" t="s">
        <v>14</v>
      </c>
      <c r="C28" s="26">
        <v>30.7</v>
      </c>
      <c r="D28" s="26">
        <v>26.1</v>
      </c>
      <c r="E28" s="26">
        <v>10.2</v>
      </c>
      <c r="F28" s="26">
        <v>26.5</v>
      </c>
      <c r="G28" s="8"/>
      <c r="H28" s="8"/>
      <c r="I28" s="8"/>
      <c r="J28" s="8"/>
      <c r="K28" s="88">
        <f t="shared" si="0"/>
        <v>22.56</v>
      </c>
      <c r="L28" s="89">
        <f t="shared" si="1"/>
        <v>4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5" customHeight="1">
      <c r="A29" s="83">
        <v>27</v>
      </c>
      <c r="B29" s="82" t="s">
        <v>15</v>
      </c>
      <c r="C29" s="26">
        <v>21.4</v>
      </c>
      <c r="D29" s="26">
        <v>26.7</v>
      </c>
      <c r="E29" s="26">
        <v>16.1</v>
      </c>
      <c r="F29" s="26">
        <v>15.8</v>
      </c>
      <c r="G29" s="8"/>
      <c r="H29" s="8"/>
      <c r="I29" s="8"/>
      <c r="J29" s="8"/>
      <c r="K29" s="88">
        <f t="shared" si="0"/>
        <v>20.015</v>
      </c>
      <c r="L29" s="89">
        <f t="shared" si="1"/>
        <v>11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5">
      <c r="A30" s="8"/>
      <c r="B30" s="8"/>
      <c r="C30" s="11"/>
      <c r="D30" s="11"/>
      <c r="E30" s="11"/>
      <c r="F30" s="11"/>
      <c r="G30" s="8"/>
      <c r="H30" s="8"/>
      <c r="I30" s="37" t="s">
        <v>51</v>
      </c>
      <c r="J30" s="37">
        <f>SUM(G3:J3)</f>
        <v>100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5">
      <c r="A31" s="8"/>
      <c r="B31" s="67" t="s">
        <v>46</v>
      </c>
      <c r="C31" s="68">
        <f>AVERAGE(C3:C29)</f>
        <v>14.92222222222222</v>
      </c>
      <c r="D31" s="68">
        <f>AVERAGE(D3:D29)</f>
        <v>32.437037037037044</v>
      </c>
      <c r="E31" s="68">
        <f>AVERAGE(E3:E29)</f>
        <v>12.807407407407412</v>
      </c>
      <c r="F31" s="68">
        <f>AVERAGE(F3:F29)</f>
        <v>12.051851851851852</v>
      </c>
      <c r="G31" s="166"/>
      <c r="H31" s="171"/>
      <c r="I31" s="171"/>
      <c r="J31" s="171"/>
      <c r="K31" s="42">
        <f>AVERAGE(K3:K29)</f>
        <v>18.092407407407407</v>
      </c>
      <c r="L31" s="42"/>
      <c r="M31" s="41"/>
      <c r="N31" s="10"/>
      <c r="O31" s="10"/>
      <c r="P31" s="10"/>
      <c r="Q31" s="10"/>
      <c r="R31" s="10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5">
      <c r="A32" s="8"/>
      <c r="B32" s="67" t="s">
        <v>50</v>
      </c>
      <c r="C32" s="68">
        <f>STDEV(C3:C29)</f>
        <v>9.885783628459505</v>
      </c>
      <c r="D32" s="68">
        <f>STDEV(D3:D29)</f>
        <v>7.407851767298474</v>
      </c>
      <c r="E32" s="68">
        <f>STDEV(E3:E29)</f>
        <v>2.674369217638167</v>
      </c>
      <c r="F32" s="68">
        <f>STDEV(F3:F29)</f>
        <v>6.424075531836966</v>
      </c>
      <c r="G32" s="38"/>
      <c r="H32" s="38"/>
      <c r="I32" s="38"/>
      <c r="J32" s="38"/>
      <c r="K32" s="42">
        <f>STDEV(K3:K29)</f>
        <v>3.965919810462632</v>
      </c>
      <c r="L32" s="42"/>
      <c r="M32" s="41"/>
      <c r="N32" s="10"/>
      <c r="O32" s="10"/>
      <c r="P32" s="10"/>
      <c r="Q32" s="10"/>
      <c r="R32" s="10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5">
      <c r="A33" s="8"/>
      <c r="B33" s="67" t="s">
        <v>47</v>
      </c>
      <c r="C33" s="69">
        <f>COUNT(C3:C29)</f>
        <v>27</v>
      </c>
      <c r="D33" s="69">
        <f>COUNT(D3:D29)</f>
        <v>27</v>
      </c>
      <c r="E33" s="69">
        <f>COUNT(E3:E29)</f>
        <v>27</v>
      </c>
      <c r="F33" s="69">
        <f>COUNT(F3:F29)</f>
        <v>27</v>
      </c>
      <c r="G33" s="38"/>
      <c r="H33" s="38"/>
      <c r="I33" s="59"/>
      <c r="J33" s="59"/>
      <c r="K33" s="38"/>
      <c r="L33" s="38"/>
      <c r="M33" s="38"/>
      <c r="N33" s="10"/>
      <c r="O33" s="10"/>
      <c r="P33" s="10"/>
      <c r="Q33" s="10"/>
      <c r="R33" s="10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5">
      <c r="A34" s="8"/>
      <c r="B34" s="70" t="s">
        <v>48</v>
      </c>
      <c r="C34" s="71">
        <f>MIN(C3:C29)</f>
        <v>3.3</v>
      </c>
      <c r="D34" s="71">
        <f>MIN(D3:D29)</f>
        <v>17.9</v>
      </c>
      <c r="E34" s="71">
        <f>MIN(E3:E29)</f>
        <v>6.3</v>
      </c>
      <c r="F34" s="71">
        <f>MIN(F3:F29)</f>
        <v>3.5</v>
      </c>
      <c r="G34" s="41"/>
      <c r="H34" s="41"/>
      <c r="I34" s="41"/>
      <c r="J34" s="41"/>
      <c r="K34" s="43">
        <f>MIN(K$3:K$29)</f>
        <v>12.235</v>
      </c>
      <c r="L34" s="38"/>
      <c r="M34" s="38"/>
      <c r="N34" s="36"/>
      <c r="O34" s="36"/>
      <c r="P34" s="36"/>
      <c r="Q34" s="51"/>
      <c r="R34" s="51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5">
      <c r="A35" s="8"/>
      <c r="B35" s="72" t="s">
        <v>49</v>
      </c>
      <c r="C35" s="73">
        <f>MAX(C3:C29)</f>
        <v>32.7</v>
      </c>
      <c r="D35" s="73">
        <f>MAX(D3:D29)</f>
        <v>53.7</v>
      </c>
      <c r="E35" s="73">
        <f>MAX(E3:E29)</f>
        <v>17.1</v>
      </c>
      <c r="F35" s="73">
        <f>MAX(F3:F29)</f>
        <v>26.5</v>
      </c>
      <c r="G35" s="38"/>
      <c r="H35" s="38"/>
      <c r="I35" s="38"/>
      <c r="J35" s="38"/>
      <c r="K35" s="45">
        <f>MAX(K$3:K$29)</f>
        <v>25.165</v>
      </c>
      <c r="L35" s="38"/>
      <c r="M35" s="38"/>
      <c r="N35" s="36"/>
      <c r="O35" s="36"/>
      <c r="P35" s="36"/>
      <c r="Q35" s="36"/>
      <c r="R35" s="36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3.5" customHeight="1">
      <c r="A36" s="48"/>
      <c r="B36" s="8"/>
      <c r="C36" s="52"/>
      <c r="D36" s="52"/>
      <c r="E36" s="52"/>
      <c r="F36" s="52"/>
      <c r="G36" s="8"/>
      <c r="H36" s="8"/>
      <c r="I36" s="8"/>
      <c r="J36" s="8"/>
      <c r="K36" s="8"/>
      <c r="L36" s="8"/>
      <c r="M36" s="8"/>
      <c r="N36" s="36"/>
      <c r="O36" s="36"/>
      <c r="P36" s="36"/>
      <c r="Q36" s="36"/>
      <c r="R36" s="36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">
      <c r="A37" s="9"/>
      <c r="B37" s="9"/>
      <c r="C37" s="9"/>
      <c r="D37" s="9"/>
      <c r="E37" s="53"/>
      <c r="F37" s="9"/>
      <c r="G37" s="8"/>
      <c r="H37" s="8"/>
      <c r="I37" s="8"/>
      <c r="J37" s="8"/>
      <c r="K37" s="8"/>
      <c r="L37" s="8"/>
      <c r="M37" s="8"/>
      <c r="N37" s="36"/>
      <c r="O37" s="36"/>
      <c r="P37" s="36"/>
      <c r="Q37" s="36"/>
      <c r="R37" s="36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">
      <c r="A38" s="8"/>
      <c r="B38" s="8"/>
      <c r="C38" s="8"/>
      <c r="D38" s="54"/>
      <c r="E38" s="55"/>
      <c r="F38" s="56"/>
      <c r="G38" s="8"/>
      <c r="H38" s="8"/>
      <c r="I38" s="8"/>
      <c r="J38" s="8"/>
      <c r="K38" s="8"/>
      <c r="L38" s="8"/>
      <c r="M38" s="8"/>
      <c r="N38" s="36"/>
      <c r="O38" s="36"/>
      <c r="P38" s="36"/>
      <c r="Q38" s="36"/>
      <c r="R38" s="36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36"/>
      <c r="O39" s="36"/>
      <c r="P39" s="36"/>
      <c r="Q39" s="36"/>
      <c r="R39" s="36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5">
      <c r="A40" s="8"/>
      <c r="B40" s="8"/>
      <c r="C40" s="10"/>
      <c r="D40" s="10"/>
      <c r="E40" s="10"/>
      <c r="F40" s="10"/>
      <c r="G40" s="10"/>
      <c r="H40" s="10"/>
      <c r="I40" s="10"/>
      <c r="J40" s="10"/>
      <c r="K40" s="50"/>
      <c r="L40" s="50"/>
      <c r="M40" s="5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10"/>
      <c r="AC40" s="10"/>
      <c r="AD40" s="10"/>
      <c r="AE40" s="10"/>
      <c r="AF40" s="10"/>
      <c r="AG40" s="10"/>
      <c r="AH40" s="10"/>
    </row>
    <row r="41" spans="1:34" ht="75" customHeight="1">
      <c r="A41" s="174" t="s">
        <v>117</v>
      </c>
      <c r="B41" s="174"/>
      <c r="C41" s="84" t="s">
        <v>114</v>
      </c>
      <c r="D41" s="84" t="s">
        <v>116</v>
      </c>
      <c r="E41" s="84" t="s">
        <v>112</v>
      </c>
      <c r="F41" s="84" t="s">
        <v>113</v>
      </c>
      <c r="G41" s="172" t="s">
        <v>38</v>
      </c>
      <c r="H41" s="173"/>
      <c r="I41" s="173"/>
      <c r="J41" s="173"/>
      <c r="K41" s="12" t="s">
        <v>77</v>
      </c>
      <c r="L41" s="13" t="s">
        <v>31</v>
      </c>
      <c r="M41" s="4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10"/>
      <c r="AC41" s="10"/>
      <c r="AD41" s="10"/>
      <c r="AE41" s="10"/>
      <c r="AF41" s="10"/>
      <c r="AG41" s="10"/>
      <c r="AH41" s="10"/>
    </row>
    <row r="42" spans="1:34" ht="24.75" customHeight="1">
      <c r="A42" s="90" t="s">
        <v>111</v>
      </c>
      <c r="B42" s="90" t="s">
        <v>33</v>
      </c>
      <c r="C42" s="91" t="s">
        <v>75</v>
      </c>
      <c r="D42" s="91" t="s">
        <v>75</v>
      </c>
      <c r="E42" s="91" t="s">
        <v>75</v>
      </c>
      <c r="F42" s="91" t="s">
        <v>75</v>
      </c>
      <c r="G42" s="92" t="s">
        <v>34</v>
      </c>
      <c r="H42" s="92" t="s">
        <v>35</v>
      </c>
      <c r="I42" s="92" t="s">
        <v>36</v>
      </c>
      <c r="J42" s="92" t="s">
        <v>37</v>
      </c>
      <c r="K42" s="93" t="s">
        <v>78</v>
      </c>
      <c r="L42" s="94" t="s">
        <v>31</v>
      </c>
      <c r="M42" s="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10"/>
      <c r="AC42" s="10"/>
      <c r="AD42" s="10"/>
      <c r="AE42" s="10"/>
      <c r="AF42" s="10"/>
      <c r="AG42" s="10"/>
      <c r="AH42" s="10"/>
    </row>
    <row r="43" spans="1:34" ht="15">
      <c r="A43" s="83">
        <v>1</v>
      </c>
      <c r="B43" s="7" t="s">
        <v>45</v>
      </c>
      <c r="C43" s="26">
        <v>18.4</v>
      </c>
      <c r="D43" s="26">
        <v>40.3</v>
      </c>
      <c r="E43" s="26">
        <v>14.3</v>
      </c>
      <c r="F43" s="26">
        <v>13.6</v>
      </c>
      <c r="G43" s="26">
        <v>25</v>
      </c>
      <c r="H43" s="26">
        <v>25</v>
      </c>
      <c r="I43" s="26">
        <v>30</v>
      </c>
      <c r="J43" s="26">
        <v>20</v>
      </c>
      <c r="K43" s="57">
        <f aca="true" t="shared" si="2" ref="K43:K69">((C43*G$43)+(D43*H$43)+(E43*I$43)+(F43*J$43))/SUM(G$43,H$43,I$43,J$43)</f>
        <v>21.685</v>
      </c>
      <c r="L43" s="58">
        <f>RANK(K43,K$43:K$69)</f>
        <v>9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10"/>
      <c r="AC43" s="10"/>
      <c r="AD43" s="10"/>
      <c r="AE43" s="10"/>
      <c r="AF43" s="10"/>
      <c r="AG43" s="10"/>
      <c r="AH43" s="10"/>
    </row>
    <row r="44" spans="1:34" ht="15">
      <c r="A44" s="83">
        <v>2</v>
      </c>
      <c r="B44" s="7" t="s">
        <v>20</v>
      </c>
      <c r="C44" s="26">
        <v>3.2</v>
      </c>
      <c r="D44" s="26">
        <v>27</v>
      </c>
      <c r="E44" s="26">
        <v>11.3</v>
      </c>
      <c r="F44" s="26">
        <v>8.5</v>
      </c>
      <c r="G44" s="8"/>
      <c r="H44" s="8"/>
      <c r="I44" s="8"/>
      <c r="J44" s="8"/>
      <c r="K44" s="57">
        <f t="shared" si="2"/>
        <v>12.64</v>
      </c>
      <c r="L44" s="58">
        <f aca="true" t="shared" si="3" ref="L44:L69">RANK(K44,K$43:K$69)</f>
        <v>22</v>
      </c>
      <c r="M44" s="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5">
      <c r="A45" s="83">
        <v>3</v>
      </c>
      <c r="B45" s="7" t="s">
        <v>21</v>
      </c>
      <c r="C45" s="26">
        <v>13</v>
      </c>
      <c r="D45" s="26">
        <v>38.2</v>
      </c>
      <c r="E45" s="26">
        <v>17.6</v>
      </c>
      <c r="F45" s="26">
        <v>15.8</v>
      </c>
      <c r="G45" s="8"/>
      <c r="H45" s="8"/>
      <c r="I45" s="8"/>
      <c r="J45" s="8"/>
      <c r="K45" s="57">
        <f t="shared" si="2"/>
        <v>21.24</v>
      </c>
      <c r="L45" s="58">
        <f t="shared" si="3"/>
        <v>11</v>
      </c>
      <c r="M45" s="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5">
      <c r="A46" s="83">
        <v>4</v>
      </c>
      <c r="B46" s="7" t="s">
        <v>22</v>
      </c>
      <c r="C46" s="26">
        <v>30.9</v>
      </c>
      <c r="D46" s="26">
        <v>26.9</v>
      </c>
      <c r="E46" s="26">
        <v>5.1</v>
      </c>
      <c r="F46" s="26">
        <v>31.3</v>
      </c>
      <c r="G46" s="8"/>
      <c r="H46" s="8"/>
      <c r="I46" s="8"/>
      <c r="J46" s="8"/>
      <c r="K46" s="57">
        <f t="shared" si="2"/>
        <v>22.24</v>
      </c>
      <c r="L46" s="58">
        <f t="shared" si="3"/>
        <v>8</v>
      </c>
      <c r="M46" s="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5">
      <c r="A47" s="83">
        <v>5</v>
      </c>
      <c r="B47" s="7" t="s">
        <v>19</v>
      </c>
      <c r="C47" s="26">
        <v>20.9</v>
      </c>
      <c r="D47" s="26">
        <v>17.3</v>
      </c>
      <c r="E47" s="26">
        <v>7.3</v>
      </c>
      <c r="F47" s="26">
        <v>21.4</v>
      </c>
      <c r="G47" s="8"/>
      <c r="H47" s="8"/>
      <c r="I47" s="8"/>
      <c r="J47" s="8"/>
      <c r="K47" s="57">
        <f t="shared" si="2"/>
        <v>16.02</v>
      </c>
      <c r="L47" s="58">
        <f t="shared" si="3"/>
        <v>18</v>
      </c>
      <c r="M47" s="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5">
      <c r="A48" s="83">
        <v>6</v>
      </c>
      <c r="B48" s="7" t="s">
        <v>23</v>
      </c>
      <c r="C48" s="26">
        <v>5.2</v>
      </c>
      <c r="D48" s="26">
        <v>21</v>
      </c>
      <c r="E48" s="26">
        <v>13.5</v>
      </c>
      <c r="F48" s="26">
        <v>9.7</v>
      </c>
      <c r="G48" s="8"/>
      <c r="H48" s="8"/>
      <c r="I48" s="8"/>
      <c r="J48" s="8"/>
      <c r="K48" s="57">
        <f t="shared" si="2"/>
        <v>12.54</v>
      </c>
      <c r="L48" s="58">
        <f t="shared" si="3"/>
        <v>23</v>
      </c>
      <c r="M48" s="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5">
      <c r="A49" s="83">
        <v>7</v>
      </c>
      <c r="B49" s="7" t="s">
        <v>24</v>
      </c>
      <c r="C49" s="26">
        <v>30.1</v>
      </c>
      <c r="D49" s="26">
        <v>34.8</v>
      </c>
      <c r="E49" s="26">
        <v>12.1</v>
      </c>
      <c r="F49" s="26">
        <v>20</v>
      </c>
      <c r="G49" s="8"/>
      <c r="H49" s="8"/>
      <c r="I49" s="8"/>
      <c r="J49" s="8"/>
      <c r="K49" s="57">
        <f t="shared" si="2"/>
        <v>23.855</v>
      </c>
      <c r="L49" s="58">
        <f t="shared" si="3"/>
        <v>4</v>
      </c>
      <c r="M49" s="8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5">
      <c r="A50" s="83">
        <v>8</v>
      </c>
      <c r="B50" s="7" t="s">
        <v>25</v>
      </c>
      <c r="C50" s="26">
        <v>4.2</v>
      </c>
      <c r="D50" s="26">
        <v>27.7</v>
      </c>
      <c r="E50" s="26">
        <v>7.1</v>
      </c>
      <c r="F50" s="26">
        <v>10.6</v>
      </c>
      <c r="G50" s="8"/>
      <c r="H50" s="8"/>
      <c r="I50" s="8"/>
      <c r="J50" s="8"/>
      <c r="K50" s="57">
        <f t="shared" si="2"/>
        <v>12.225</v>
      </c>
      <c r="L50" s="58">
        <f t="shared" si="3"/>
        <v>24</v>
      </c>
      <c r="M50" s="8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5">
      <c r="A51" s="83">
        <v>9</v>
      </c>
      <c r="B51" s="7" t="s">
        <v>26</v>
      </c>
      <c r="C51" s="26">
        <v>9.6</v>
      </c>
      <c r="D51" s="26">
        <v>30.3</v>
      </c>
      <c r="E51" s="26">
        <v>13.2</v>
      </c>
      <c r="F51" s="26">
        <v>16.7</v>
      </c>
      <c r="G51" s="8"/>
      <c r="H51" s="8"/>
      <c r="I51" s="8"/>
      <c r="J51" s="8"/>
      <c r="K51" s="57">
        <f t="shared" si="2"/>
        <v>17.275</v>
      </c>
      <c r="L51" s="58">
        <f t="shared" si="3"/>
        <v>16</v>
      </c>
      <c r="M51" s="8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5">
      <c r="A52" s="83">
        <v>10</v>
      </c>
      <c r="B52" s="7" t="s">
        <v>27</v>
      </c>
      <c r="C52" s="26">
        <v>22.7</v>
      </c>
      <c r="D52" s="26">
        <v>38.9</v>
      </c>
      <c r="E52" s="26">
        <v>11.3</v>
      </c>
      <c r="F52" s="26">
        <v>22.1</v>
      </c>
      <c r="G52" s="8"/>
      <c r="H52" s="8"/>
      <c r="I52" s="8"/>
      <c r="J52" s="8"/>
      <c r="K52" s="57">
        <f t="shared" si="2"/>
        <v>23.21</v>
      </c>
      <c r="L52" s="58">
        <f t="shared" si="3"/>
        <v>6</v>
      </c>
      <c r="M52" s="8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5">
      <c r="A53" s="83">
        <v>11</v>
      </c>
      <c r="B53" s="7" t="s">
        <v>28</v>
      </c>
      <c r="C53" s="26">
        <v>17.2</v>
      </c>
      <c r="D53" s="26">
        <v>49.9</v>
      </c>
      <c r="E53" s="26">
        <v>15.1</v>
      </c>
      <c r="F53" s="26">
        <v>13.1</v>
      </c>
      <c r="G53" s="8"/>
      <c r="H53" s="8"/>
      <c r="I53" s="8"/>
      <c r="J53" s="8"/>
      <c r="K53" s="57">
        <f t="shared" si="2"/>
        <v>23.925</v>
      </c>
      <c r="L53" s="58">
        <f t="shared" si="3"/>
        <v>3</v>
      </c>
      <c r="M53" s="8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5">
      <c r="A54" s="83">
        <v>12</v>
      </c>
      <c r="B54" s="7" t="s">
        <v>0</v>
      </c>
      <c r="C54" s="26">
        <v>9.7</v>
      </c>
      <c r="D54" s="26">
        <v>37.9</v>
      </c>
      <c r="E54" s="26">
        <v>8.3</v>
      </c>
      <c r="F54" s="26">
        <v>20.2</v>
      </c>
      <c r="G54" s="8"/>
      <c r="H54" s="8"/>
      <c r="I54" s="8"/>
      <c r="J54" s="8"/>
      <c r="K54" s="57">
        <f t="shared" si="2"/>
        <v>18.43</v>
      </c>
      <c r="L54" s="58">
        <f t="shared" si="3"/>
        <v>14</v>
      </c>
      <c r="M54" s="8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5">
      <c r="A55" s="83">
        <v>13</v>
      </c>
      <c r="B55" s="7" t="s">
        <v>1</v>
      </c>
      <c r="C55" s="26">
        <v>3.8</v>
      </c>
      <c r="D55" s="26">
        <v>22.9</v>
      </c>
      <c r="E55" s="26">
        <v>6.9</v>
      </c>
      <c r="F55" s="26">
        <v>6.2</v>
      </c>
      <c r="G55" s="8"/>
      <c r="H55" s="8"/>
      <c r="I55" s="8"/>
      <c r="J55" s="8"/>
      <c r="K55" s="57">
        <f t="shared" si="2"/>
        <v>9.985</v>
      </c>
      <c r="L55" s="58">
        <f t="shared" si="3"/>
        <v>27</v>
      </c>
      <c r="M55" s="8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5">
      <c r="A56" s="83">
        <v>14</v>
      </c>
      <c r="B56" s="7" t="s">
        <v>2</v>
      </c>
      <c r="C56" s="26">
        <v>2.5</v>
      </c>
      <c r="D56" s="26">
        <v>33.5</v>
      </c>
      <c r="E56" s="26">
        <v>16.8</v>
      </c>
      <c r="F56" s="26">
        <v>8.2</v>
      </c>
      <c r="G56" s="8"/>
      <c r="H56" s="8"/>
      <c r="I56" s="8"/>
      <c r="J56" s="8"/>
      <c r="K56" s="57">
        <f t="shared" si="2"/>
        <v>15.68</v>
      </c>
      <c r="L56" s="58">
        <f t="shared" si="3"/>
        <v>19</v>
      </c>
      <c r="M56" s="8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5">
      <c r="A57" s="83">
        <v>15</v>
      </c>
      <c r="B57" s="7" t="s">
        <v>3</v>
      </c>
      <c r="C57" s="26">
        <v>27.9</v>
      </c>
      <c r="D57" s="26">
        <v>31.8</v>
      </c>
      <c r="E57" s="26">
        <v>15</v>
      </c>
      <c r="F57" s="26">
        <v>38.9</v>
      </c>
      <c r="G57" s="8"/>
      <c r="H57" s="8"/>
      <c r="I57" s="8"/>
      <c r="J57" s="8"/>
      <c r="K57" s="57">
        <f t="shared" si="2"/>
        <v>27.205</v>
      </c>
      <c r="L57" s="58">
        <f t="shared" si="3"/>
        <v>1</v>
      </c>
      <c r="M57" s="8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5">
      <c r="A58" s="83">
        <v>16</v>
      </c>
      <c r="B58" s="7" t="s">
        <v>4</v>
      </c>
      <c r="C58" s="26">
        <v>8.5</v>
      </c>
      <c r="D58" s="26">
        <v>36.6</v>
      </c>
      <c r="E58" s="26">
        <v>13.4</v>
      </c>
      <c r="F58" s="26">
        <v>7.8</v>
      </c>
      <c r="G58" s="8"/>
      <c r="H58" s="8"/>
      <c r="I58" s="8"/>
      <c r="J58" s="8"/>
      <c r="K58" s="57">
        <f t="shared" si="2"/>
        <v>16.855</v>
      </c>
      <c r="L58" s="58">
        <f t="shared" si="3"/>
        <v>17</v>
      </c>
      <c r="M58" s="8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5">
      <c r="A59" s="83">
        <v>17</v>
      </c>
      <c r="B59" s="7" t="s">
        <v>5</v>
      </c>
      <c r="C59" s="26">
        <v>17.2</v>
      </c>
      <c r="D59" s="26">
        <v>31.4</v>
      </c>
      <c r="E59" s="26">
        <v>12.5</v>
      </c>
      <c r="F59" s="26">
        <v>15.1</v>
      </c>
      <c r="G59" s="8"/>
      <c r="H59" s="8"/>
      <c r="I59" s="8"/>
      <c r="J59" s="8"/>
      <c r="K59" s="57">
        <f t="shared" si="2"/>
        <v>18.92</v>
      </c>
      <c r="L59" s="58">
        <f t="shared" si="3"/>
        <v>13</v>
      </c>
      <c r="M59" s="8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5">
      <c r="A60" s="83">
        <v>18</v>
      </c>
      <c r="B60" s="7" t="s">
        <v>6</v>
      </c>
      <c r="C60" s="26">
        <v>31</v>
      </c>
      <c r="D60" s="26">
        <v>32.5</v>
      </c>
      <c r="E60" s="26">
        <v>14</v>
      </c>
      <c r="F60" s="26">
        <v>19.7</v>
      </c>
      <c r="G60" s="8"/>
      <c r="H60" s="8"/>
      <c r="I60" s="8"/>
      <c r="J60" s="8"/>
      <c r="K60" s="57">
        <f t="shared" si="2"/>
        <v>24.015</v>
      </c>
      <c r="L60" s="58">
        <f t="shared" si="3"/>
        <v>2</v>
      </c>
      <c r="M60" s="8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5">
      <c r="A61" s="83">
        <v>19</v>
      </c>
      <c r="B61" s="7" t="s">
        <v>7</v>
      </c>
      <c r="C61" s="26">
        <v>39.4</v>
      </c>
      <c r="D61" s="26">
        <v>22.1</v>
      </c>
      <c r="E61" s="26">
        <v>10.8</v>
      </c>
      <c r="F61" s="26">
        <v>23.5</v>
      </c>
      <c r="G61" s="8"/>
      <c r="H61" s="8"/>
      <c r="I61" s="8"/>
      <c r="J61" s="8"/>
      <c r="K61" s="57">
        <f t="shared" si="2"/>
        <v>23.315</v>
      </c>
      <c r="L61" s="58">
        <f t="shared" si="3"/>
        <v>5</v>
      </c>
      <c r="M61" s="8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5">
      <c r="A62" s="83">
        <v>20</v>
      </c>
      <c r="B62" s="7" t="s">
        <v>8</v>
      </c>
      <c r="C62" s="26">
        <v>5.5</v>
      </c>
      <c r="D62" s="26">
        <v>17.4</v>
      </c>
      <c r="E62" s="26">
        <v>11</v>
      </c>
      <c r="F62" s="26">
        <v>9</v>
      </c>
      <c r="G62" s="8"/>
      <c r="H62" s="8"/>
      <c r="I62" s="8"/>
      <c r="J62" s="8"/>
      <c r="K62" s="57">
        <f t="shared" si="2"/>
        <v>10.825</v>
      </c>
      <c r="L62" s="58">
        <f t="shared" si="3"/>
        <v>26</v>
      </c>
      <c r="M62" s="8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5">
      <c r="A63" s="83">
        <v>21</v>
      </c>
      <c r="B63" s="7" t="s">
        <v>9</v>
      </c>
      <c r="C63" s="26">
        <v>7.8</v>
      </c>
      <c r="D63" s="26">
        <v>29.3</v>
      </c>
      <c r="E63" s="26">
        <v>12.5</v>
      </c>
      <c r="F63" s="26">
        <v>5.9</v>
      </c>
      <c r="G63" s="8"/>
      <c r="H63" s="8"/>
      <c r="I63" s="8"/>
      <c r="J63" s="8"/>
      <c r="K63" s="57">
        <f t="shared" si="2"/>
        <v>14.205</v>
      </c>
      <c r="L63" s="58">
        <f t="shared" si="3"/>
        <v>20</v>
      </c>
      <c r="M63" s="8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5">
      <c r="A64" s="83">
        <v>22</v>
      </c>
      <c r="B64" s="7" t="s">
        <v>10</v>
      </c>
      <c r="C64" s="26">
        <v>4.2</v>
      </c>
      <c r="D64" s="26">
        <v>28.3</v>
      </c>
      <c r="E64" s="26">
        <v>7.4</v>
      </c>
      <c r="F64" s="26">
        <v>8.7</v>
      </c>
      <c r="G64" s="8"/>
      <c r="H64" s="8"/>
      <c r="I64" s="8"/>
      <c r="J64" s="8"/>
      <c r="K64" s="57">
        <f t="shared" si="2"/>
        <v>12.085</v>
      </c>
      <c r="L64" s="58">
        <f t="shared" si="3"/>
        <v>25</v>
      </c>
      <c r="M64" s="8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5">
      <c r="A65" s="83">
        <v>23</v>
      </c>
      <c r="B65" s="7" t="s">
        <v>11</v>
      </c>
      <c r="C65" s="26">
        <v>12.8</v>
      </c>
      <c r="D65" s="26">
        <v>37.8</v>
      </c>
      <c r="E65" s="26">
        <v>12.9</v>
      </c>
      <c r="F65" s="26">
        <v>4.6</v>
      </c>
      <c r="G65" s="8"/>
      <c r="H65" s="8"/>
      <c r="I65" s="8"/>
      <c r="J65" s="8"/>
      <c r="K65" s="57">
        <f t="shared" si="2"/>
        <v>17.44</v>
      </c>
      <c r="L65" s="58">
        <f t="shared" si="3"/>
        <v>15</v>
      </c>
      <c r="M65" s="8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5">
      <c r="A66" s="83">
        <v>24</v>
      </c>
      <c r="B66" s="7" t="s">
        <v>12</v>
      </c>
      <c r="C66" s="26">
        <v>7.7</v>
      </c>
      <c r="D66" s="26">
        <v>27</v>
      </c>
      <c r="E66" s="26">
        <v>9.4</v>
      </c>
      <c r="F66" s="26">
        <v>9</v>
      </c>
      <c r="G66" s="8"/>
      <c r="H66" s="8"/>
      <c r="I66" s="8"/>
      <c r="J66" s="8"/>
      <c r="K66" s="57">
        <f t="shared" si="2"/>
        <v>13.295</v>
      </c>
      <c r="L66" s="58">
        <f t="shared" si="3"/>
        <v>21</v>
      </c>
      <c r="M66" s="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5">
      <c r="A67" s="83">
        <v>25</v>
      </c>
      <c r="B67" s="7" t="s">
        <v>13</v>
      </c>
      <c r="C67" s="26">
        <v>25.4</v>
      </c>
      <c r="D67" s="26">
        <v>28.6</v>
      </c>
      <c r="E67" s="26">
        <v>15.9</v>
      </c>
      <c r="F67" s="26">
        <v>15.4</v>
      </c>
      <c r="G67" s="8"/>
      <c r="H67" s="8"/>
      <c r="I67" s="8"/>
      <c r="J67" s="8"/>
      <c r="K67" s="57">
        <f t="shared" si="2"/>
        <v>21.35</v>
      </c>
      <c r="L67" s="58">
        <f t="shared" si="3"/>
        <v>10</v>
      </c>
      <c r="M67" s="8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5">
      <c r="A68" s="83">
        <v>26</v>
      </c>
      <c r="B68" s="7" t="s">
        <v>14</v>
      </c>
      <c r="C68" s="26">
        <v>32.2</v>
      </c>
      <c r="D68" s="26">
        <v>26.9</v>
      </c>
      <c r="E68" s="26">
        <v>10.6</v>
      </c>
      <c r="F68" s="26">
        <v>26.1</v>
      </c>
      <c r="G68" s="8"/>
      <c r="H68" s="8"/>
      <c r="I68" s="8"/>
      <c r="J68" s="8"/>
      <c r="K68" s="57">
        <f t="shared" si="2"/>
        <v>23.175</v>
      </c>
      <c r="L68" s="58">
        <f t="shared" si="3"/>
        <v>7</v>
      </c>
      <c r="M68" s="8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5">
      <c r="A69" s="83">
        <v>27</v>
      </c>
      <c r="B69" s="7" t="s">
        <v>15</v>
      </c>
      <c r="C69" s="26">
        <v>19.9</v>
      </c>
      <c r="D69" s="26">
        <v>26.3</v>
      </c>
      <c r="E69" s="26">
        <v>14.3</v>
      </c>
      <c r="F69" s="26">
        <v>17</v>
      </c>
      <c r="G69" s="8"/>
      <c r="H69" s="8"/>
      <c r="I69" s="8"/>
      <c r="J69" s="8"/>
      <c r="K69" s="57">
        <f t="shared" si="2"/>
        <v>19.24</v>
      </c>
      <c r="L69" s="58">
        <f t="shared" si="3"/>
        <v>12</v>
      </c>
      <c r="M69" s="8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5">
      <c r="A70" s="8"/>
      <c r="B70" s="8"/>
      <c r="C70" s="11"/>
      <c r="D70" s="11"/>
      <c r="E70" s="11"/>
      <c r="F70" s="11"/>
      <c r="G70" s="8"/>
      <c r="H70" s="8"/>
      <c r="I70" s="37" t="s">
        <v>51</v>
      </c>
      <c r="J70" s="37">
        <f>SUM(G43:J43)</f>
        <v>100</v>
      </c>
      <c r="K70" s="8"/>
      <c r="L70" s="10"/>
      <c r="M70" s="8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5">
      <c r="A71" s="8"/>
      <c r="B71" s="67" t="s">
        <v>46</v>
      </c>
      <c r="C71" s="68">
        <f>AVERAGE(C43:C69)</f>
        <v>15.959259259259257</v>
      </c>
      <c r="D71" s="68">
        <f>AVERAGE(D43:D69)</f>
        <v>30.466666666666654</v>
      </c>
      <c r="E71" s="68">
        <f>AVERAGE(E43:E69)</f>
        <v>11.837037037037035</v>
      </c>
      <c r="F71" s="68">
        <f>AVERAGE(F43:F69)</f>
        <v>15.485185185185184</v>
      </c>
      <c r="G71" s="175"/>
      <c r="H71" s="176"/>
      <c r="I71" s="176"/>
      <c r="J71" s="176"/>
      <c r="K71" s="42">
        <f>AVERAGE(K43:K69)</f>
        <v>18.25462962962963</v>
      </c>
      <c r="L71" s="10"/>
      <c r="M71" s="39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5">
      <c r="A72" s="8"/>
      <c r="B72" s="67" t="s">
        <v>50</v>
      </c>
      <c r="C72" s="68">
        <f>STDEV(C43:C69)</f>
        <v>10.868205543597888</v>
      </c>
      <c r="D72" s="68">
        <f>STDEV(D43:D69)</f>
        <v>7.42065723815313</v>
      </c>
      <c r="E72" s="68">
        <f>STDEV(E43:E69)</f>
        <v>3.256726547665286</v>
      </c>
      <c r="F72" s="68">
        <f>STDEV(F43:F69)</f>
        <v>8.25705775981995</v>
      </c>
      <c r="G72" s="8"/>
      <c r="H72" s="8"/>
      <c r="I72" s="8"/>
      <c r="J72" s="8"/>
      <c r="K72" s="42">
        <f>STDEV(K43:K69)</f>
        <v>4.872055703768864</v>
      </c>
      <c r="L72" s="10"/>
      <c r="M72" s="39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5">
      <c r="A73" s="8"/>
      <c r="B73" s="67" t="s">
        <v>47</v>
      </c>
      <c r="C73" s="69">
        <f>COUNT(C43:C69)</f>
        <v>27</v>
      </c>
      <c r="D73" s="69">
        <f>COUNT(D43:D69)</f>
        <v>27</v>
      </c>
      <c r="E73" s="69">
        <f>COUNT(E43:E69)</f>
        <v>27</v>
      </c>
      <c r="F73" s="69">
        <f>COUNT(F43:F69)</f>
        <v>27</v>
      </c>
      <c r="G73" s="8"/>
      <c r="H73" s="8"/>
      <c r="I73" s="37"/>
      <c r="J73" s="37"/>
      <c r="K73" s="38"/>
      <c r="L73" s="10"/>
      <c r="M73" s="8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5">
      <c r="A74" s="8"/>
      <c r="B74" s="70" t="s">
        <v>48</v>
      </c>
      <c r="C74" s="71">
        <f>MIN(C43:C69)</f>
        <v>2.5</v>
      </c>
      <c r="D74" s="71">
        <f>MIN(D43:D69)</f>
        <v>17.3</v>
      </c>
      <c r="E74" s="71">
        <f>MIN(E43:E69)</f>
        <v>5.1</v>
      </c>
      <c r="F74" s="71">
        <f>MIN(F43:F69)</f>
        <v>4.6</v>
      </c>
      <c r="G74" s="39"/>
      <c r="H74" s="39"/>
      <c r="I74" s="39"/>
      <c r="J74" s="39"/>
      <c r="K74" s="43">
        <f>MIN(K$43:K$69)</f>
        <v>9.985</v>
      </c>
      <c r="L74" s="10"/>
      <c r="M74" s="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5">
      <c r="A75" s="8"/>
      <c r="B75" s="72" t="s">
        <v>49</v>
      </c>
      <c r="C75" s="73">
        <f>MAX(C43:C69)</f>
        <v>39.4</v>
      </c>
      <c r="D75" s="73">
        <f>MAX(D43:D69)</f>
        <v>49.9</v>
      </c>
      <c r="E75" s="73">
        <f>MAX(E43:E69)</f>
        <v>17.6</v>
      </c>
      <c r="F75" s="73">
        <f>MAX(F43:F69)</f>
        <v>38.9</v>
      </c>
      <c r="G75" s="8"/>
      <c r="H75" s="8"/>
      <c r="I75" s="8"/>
      <c r="J75" s="8"/>
      <c r="K75" s="45">
        <f>MAX(K$43:K$69)</f>
        <v>27.205</v>
      </c>
      <c r="L75" s="8"/>
      <c r="M75" s="8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50"/>
      <c r="L76" s="50"/>
      <c r="M76" s="5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5">
      <c r="A78" s="8"/>
      <c r="B78" s="8"/>
      <c r="C78" s="39"/>
      <c r="D78" s="39"/>
      <c r="E78" s="39"/>
      <c r="F78" s="39"/>
      <c r="G78" s="8"/>
      <c r="H78" s="8"/>
      <c r="I78" s="8"/>
      <c r="J78" s="8"/>
      <c r="K78" s="50"/>
      <c r="L78" s="50"/>
      <c r="M78" s="5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5">
      <c r="A79" s="8"/>
      <c r="B79" s="8"/>
      <c r="C79" s="8"/>
      <c r="D79" s="8"/>
      <c r="E79" s="8"/>
      <c r="F79" s="8"/>
      <c r="G79" s="10"/>
      <c r="H79" s="10"/>
      <c r="I79" s="10"/>
      <c r="J79" s="10"/>
      <c r="K79" s="50"/>
      <c r="L79" s="50"/>
      <c r="M79" s="5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5">
      <c r="A80" s="8"/>
      <c r="B80" s="8"/>
      <c r="C80" s="10"/>
      <c r="D80" s="10"/>
      <c r="E80" s="10"/>
      <c r="F80" s="10"/>
      <c r="G80" s="10"/>
      <c r="H80" s="10"/>
      <c r="I80" s="10"/>
      <c r="J80" s="10"/>
      <c r="K80" s="50"/>
      <c r="L80" s="50"/>
      <c r="M80" s="5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75" customHeight="1">
      <c r="A81" s="174" t="s">
        <v>118</v>
      </c>
      <c r="B81" s="174"/>
      <c r="C81" s="84" t="s">
        <v>114</v>
      </c>
      <c r="D81" s="84" t="s">
        <v>116</v>
      </c>
      <c r="E81" s="84" t="s">
        <v>112</v>
      </c>
      <c r="F81" s="84" t="s">
        <v>113</v>
      </c>
      <c r="G81" s="172" t="s">
        <v>38</v>
      </c>
      <c r="H81" s="173"/>
      <c r="I81" s="173"/>
      <c r="J81" s="173"/>
      <c r="K81" s="12" t="s">
        <v>77</v>
      </c>
      <c r="L81" s="13" t="s">
        <v>31</v>
      </c>
      <c r="M81" s="47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24.75" customHeight="1">
      <c r="A82" s="90" t="s">
        <v>111</v>
      </c>
      <c r="B82" s="90" t="s">
        <v>33</v>
      </c>
      <c r="C82" s="91" t="s">
        <v>75</v>
      </c>
      <c r="D82" s="91" t="s">
        <v>75</v>
      </c>
      <c r="E82" s="91" t="s">
        <v>75</v>
      </c>
      <c r="F82" s="91" t="s">
        <v>75</v>
      </c>
      <c r="G82" s="92" t="s">
        <v>34</v>
      </c>
      <c r="H82" s="92" t="s">
        <v>35</v>
      </c>
      <c r="I82" s="92" t="s">
        <v>36</v>
      </c>
      <c r="J82" s="92" t="s">
        <v>37</v>
      </c>
      <c r="K82" s="93" t="s">
        <v>78</v>
      </c>
      <c r="L82" s="94" t="s">
        <v>31</v>
      </c>
      <c r="M82" s="9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5">
      <c r="A83" s="83">
        <v>1</v>
      </c>
      <c r="B83" s="7" t="s">
        <v>45</v>
      </c>
      <c r="C83" s="26">
        <v>14.7</v>
      </c>
      <c r="D83" s="26">
        <v>37.3</v>
      </c>
      <c r="E83" s="26">
        <v>14.7</v>
      </c>
      <c r="F83" s="26">
        <v>9.7</v>
      </c>
      <c r="G83" s="26">
        <v>25</v>
      </c>
      <c r="H83" s="26">
        <v>25</v>
      </c>
      <c r="I83" s="26">
        <v>30</v>
      </c>
      <c r="J83" s="26">
        <v>20</v>
      </c>
      <c r="K83" s="57">
        <f aca="true" t="shared" si="4" ref="K83:K109">((C83*G$83)+(D83*H$83)+(E83*I$83)+(F83*J$83))/SUM(G$83,H$83,I$83,J$83)</f>
        <v>19.35</v>
      </c>
      <c r="L83" s="58">
        <f>RANK(K83,K$83:K$109)</f>
        <v>9</v>
      </c>
      <c r="M83" s="8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5">
      <c r="A84" s="83">
        <v>2</v>
      </c>
      <c r="B84" s="7" t="s">
        <v>20</v>
      </c>
      <c r="C84" s="26">
        <v>3.3</v>
      </c>
      <c r="D84" s="26">
        <v>27.8</v>
      </c>
      <c r="E84" s="26">
        <v>12.2</v>
      </c>
      <c r="F84" s="26">
        <v>8.1</v>
      </c>
      <c r="G84" s="8"/>
      <c r="H84" s="8"/>
      <c r="I84" s="8"/>
      <c r="J84" s="8"/>
      <c r="K84" s="57">
        <f t="shared" si="4"/>
        <v>13.055</v>
      </c>
      <c r="L84" s="58">
        <f aca="true" t="shared" si="5" ref="L84:L109">RANK(K84,K$83:K$109)</f>
        <v>27</v>
      </c>
      <c r="M84" s="8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5">
      <c r="A85" s="83">
        <v>3</v>
      </c>
      <c r="B85" s="7" t="s">
        <v>21</v>
      </c>
      <c r="C85" s="26">
        <v>12.8</v>
      </c>
      <c r="D85" s="26">
        <v>36.4</v>
      </c>
      <c r="E85" s="26">
        <v>12.7</v>
      </c>
      <c r="F85" s="26">
        <v>9.6</v>
      </c>
      <c r="G85" s="8"/>
      <c r="H85" s="8"/>
      <c r="I85" s="8"/>
      <c r="J85" s="8"/>
      <c r="K85" s="57">
        <f t="shared" si="4"/>
        <v>18.03</v>
      </c>
      <c r="L85" s="58">
        <f t="shared" si="5"/>
        <v>14</v>
      </c>
      <c r="M85" s="8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5">
      <c r="A86" s="83">
        <v>4</v>
      </c>
      <c r="B86" s="7" t="s">
        <v>22</v>
      </c>
      <c r="C86" s="26">
        <v>23.1</v>
      </c>
      <c r="D86" s="26">
        <v>26.8</v>
      </c>
      <c r="E86" s="26">
        <v>7.4</v>
      </c>
      <c r="F86" s="26">
        <v>17.5</v>
      </c>
      <c r="G86" s="8"/>
      <c r="H86" s="8"/>
      <c r="I86" s="8"/>
      <c r="J86" s="8"/>
      <c r="K86" s="57">
        <f t="shared" si="4"/>
        <v>18.195</v>
      </c>
      <c r="L86" s="58">
        <f t="shared" si="5"/>
        <v>13</v>
      </c>
      <c r="M86" s="8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5">
      <c r="A87" s="83">
        <v>5</v>
      </c>
      <c r="B87" s="7" t="s">
        <v>19</v>
      </c>
      <c r="C87" s="26">
        <v>16.1</v>
      </c>
      <c r="D87" s="26">
        <v>18.3</v>
      </c>
      <c r="E87" s="26">
        <v>9.4</v>
      </c>
      <c r="F87" s="26">
        <v>12.7</v>
      </c>
      <c r="G87" s="8"/>
      <c r="H87" s="8"/>
      <c r="I87" s="8"/>
      <c r="J87" s="8"/>
      <c r="K87" s="57">
        <f t="shared" si="4"/>
        <v>13.96</v>
      </c>
      <c r="L87" s="58">
        <f t="shared" si="5"/>
        <v>23</v>
      </c>
      <c r="M87" s="8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5">
      <c r="A88" s="83">
        <v>6</v>
      </c>
      <c r="B88" s="7" t="s">
        <v>23</v>
      </c>
      <c r="C88" s="26">
        <v>7.8</v>
      </c>
      <c r="D88" s="26">
        <v>29.9</v>
      </c>
      <c r="E88" s="26">
        <v>12.1</v>
      </c>
      <c r="F88" s="26">
        <v>3.9</v>
      </c>
      <c r="G88" s="8"/>
      <c r="H88" s="8"/>
      <c r="I88" s="8"/>
      <c r="J88" s="8"/>
      <c r="K88" s="57">
        <f t="shared" si="4"/>
        <v>13.835</v>
      </c>
      <c r="L88" s="58">
        <f t="shared" si="5"/>
        <v>24</v>
      </c>
      <c r="M88" s="8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5">
      <c r="A89" s="83">
        <v>7</v>
      </c>
      <c r="B89" s="7" t="s">
        <v>24</v>
      </c>
      <c r="C89" s="26">
        <v>28.5</v>
      </c>
      <c r="D89" s="26">
        <v>43.7</v>
      </c>
      <c r="E89" s="26">
        <v>20.1</v>
      </c>
      <c r="F89" s="26">
        <v>10.6</v>
      </c>
      <c r="G89" s="8"/>
      <c r="H89" s="8"/>
      <c r="I89" s="8"/>
      <c r="J89" s="8"/>
      <c r="K89" s="57">
        <f t="shared" si="4"/>
        <v>26.2</v>
      </c>
      <c r="L89" s="58">
        <f t="shared" si="5"/>
        <v>1</v>
      </c>
      <c r="M89" s="8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5">
      <c r="A90" s="83">
        <v>8</v>
      </c>
      <c r="B90" s="7" t="s">
        <v>25</v>
      </c>
      <c r="C90" s="26">
        <v>3.2</v>
      </c>
      <c r="D90" s="26">
        <v>39.7</v>
      </c>
      <c r="E90" s="26">
        <v>15</v>
      </c>
      <c r="F90" s="26">
        <v>3.1</v>
      </c>
      <c r="G90" s="8"/>
      <c r="H90" s="8"/>
      <c r="I90" s="8"/>
      <c r="J90" s="8"/>
      <c r="K90" s="57">
        <f t="shared" si="4"/>
        <v>15.845</v>
      </c>
      <c r="L90" s="58">
        <f t="shared" si="5"/>
        <v>18</v>
      </c>
      <c r="M90" s="8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5">
      <c r="A91" s="83">
        <v>9</v>
      </c>
      <c r="B91" s="7" t="s">
        <v>26</v>
      </c>
      <c r="C91" s="26">
        <v>9.5</v>
      </c>
      <c r="D91" s="26">
        <v>41</v>
      </c>
      <c r="E91" s="26">
        <v>17.8</v>
      </c>
      <c r="F91" s="26">
        <v>5.5</v>
      </c>
      <c r="G91" s="8"/>
      <c r="H91" s="8"/>
      <c r="I91" s="8"/>
      <c r="J91" s="8"/>
      <c r="K91" s="57">
        <f t="shared" si="4"/>
        <v>19.065</v>
      </c>
      <c r="L91" s="58">
        <f t="shared" si="5"/>
        <v>10</v>
      </c>
      <c r="M91" s="8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5">
      <c r="A92" s="83">
        <v>10</v>
      </c>
      <c r="B92" s="7" t="s">
        <v>27</v>
      </c>
      <c r="C92" s="26">
        <v>23.5</v>
      </c>
      <c r="D92" s="26">
        <v>32.9</v>
      </c>
      <c r="E92" s="26">
        <v>14.4</v>
      </c>
      <c r="F92" s="26">
        <v>17</v>
      </c>
      <c r="G92" s="8"/>
      <c r="H92" s="8"/>
      <c r="I92" s="8"/>
      <c r="J92" s="8"/>
      <c r="K92" s="57">
        <f t="shared" si="4"/>
        <v>21.82</v>
      </c>
      <c r="L92" s="58">
        <f t="shared" si="5"/>
        <v>5</v>
      </c>
      <c r="M92" s="8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5">
      <c r="A93" s="83">
        <v>11</v>
      </c>
      <c r="B93" s="7" t="s">
        <v>28</v>
      </c>
      <c r="C93" s="26">
        <v>13</v>
      </c>
      <c r="D93" s="26">
        <v>56.8</v>
      </c>
      <c r="E93" s="26">
        <v>18.3</v>
      </c>
      <c r="F93" s="26">
        <v>6</v>
      </c>
      <c r="G93" s="8"/>
      <c r="H93" s="8"/>
      <c r="I93" s="8"/>
      <c r="J93" s="8"/>
      <c r="K93" s="57">
        <f t="shared" si="4"/>
        <v>24.14</v>
      </c>
      <c r="L93" s="58">
        <f t="shared" si="5"/>
        <v>2</v>
      </c>
      <c r="M93" s="8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5">
      <c r="A94" s="83">
        <v>12</v>
      </c>
      <c r="B94" s="7" t="s">
        <v>0</v>
      </c>
      <c r="C94" s="26">
        <v>5.8</v>
      </c>
      <c r="D94" s="26">
        <v>50.1</v>
      </c>
      <c r="E94" s="26">
        <v>9.5</v>
      </c>
      <c r="F94" s="26">
        <v>10.6</v>
      </c>
      <c r="G94" s="8"/>
      <c r="H94" s="8"/>
      <c r="I94" s="8"/>
      <c r="J94" s="8"/>
      <c r="K94" s="57">
        <f t="shared" si="4"/>
        <v>18.945</v>
      </c>
      <c r="L94" s="58">
        <f t="shared" si="5"/>
        <v>11</v>
      </c>
      <c r="M94" s="8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5">
      <c r="A95" s="83">
        <v>13</v>
      </c>
      <c r="B95" s="7" t="s">
        <v>1</v>
      </c>
      <c r="C95" s="26">
        <v>6.3</v>
      </c>
      <c r="D95" s="26">
        <v>36.2</v>
      </c>
      <c r="E95" s="26">
        <v>12.8</v>
      </c>
      <c r="F95" s="26">
        <v>8.7</v>
      </c>
      <c r="G95" s="8"/>
      <c r="H95" s="8"/>
      <c r="I95" s="8"/>
      <c r="J95" s="8"/>
      <c r="K95" s="57">
        <f t="shared" si="4"/>
        <v>16.205</v>
      </c>
      <c r="L95" s="58">
        <f t="shared" si="5"/>
        <v>16</v>
      </c>
      <c r="M95" s="8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5">
      <c r="A96" s="83">
        <v>14</v>
      </c>
      <c r="B96" s="7" t="s">
        <v>2</v>
      </c>
      <c r="C96" s="26">
        <v>8.1</v>
      </c>
      <c r="D96" s="26">
        <v>33.1</v>
      </c>
      <c r="E96" s="26">
        <v>11.7</v>
      </c>
      <c r="F96" s="26">
        <v>6.2</v>
      </c>
      <c r="G96" s="8"/>
      <c r="H96" s="8"/>
      <c r="I96" s="8"/>
      <c r="J96" s="8"/>
      <c r="K96" s="57">
        <f t="shared" si="4"/>
        <v>15.05</v>
      </c>
      <c r="L96" s="58">
        <f t="shared" si="5"/>
        <v>20</v>
      </c>
      <c r="M96" s="8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5">
      <c r="A97" s="83">
        <v>15</v>
      </c>
      <c r="B97" s="7" t="s">
        <v>3</v>
      </c>
      <c r="C97" s="26">
        <v>22</v>
      </c>
      <c r="D97" s="26">
        <v>31.5</v>
      </c>
      <c r="E97" s="26">
        <v>8.9</v>
      </c>
      <c r="F97" s="26">
        <v>12</v>
      </c>
      <c r="G97" s="8"/>
      <c r="H97" s="8"/>
      <c r="I97" s="8"/>
      <c r="J97" s="8"/>
      <c r="K97" s="57">
        <f t="shared" si="4"/>
        <v>18.445</v>
      </c>
      <c r="L97" s="58">
        <f t="shared" si="5"/>
        <v>12</v>
      </c>
      <c r="M97" s="8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5">
      <c r="A98" s="83">
        <v>16</v>
      </c>
      <c r="B98" s="7" t="s">
        <v>4</v>
      </c>
      <c r="C98" s="26">
        <v>4.4</v>
      </c>
      <c r="D98" s="26">
        <v>40.6</v>
      </c>
      <c r="E98" s="26">
        <v>13.1</v>
      </c>
      <c r="F98" s="26">
        <v>1.8</v>
      </c>
      <c r="G98" s="8"/>
      <c r="H98" s="8"/>
      <c r="I98" s="8"/>
      <c r="J98" s="8"/>
      <c r="K98" s="57">
        <f t="shared" si="4"/>
        <v>15.54</v>
      </c>
      <c r="L98" s="58">
        <f t="shared" si="5"/>
        <v>19</v>
      </c>
      <c r="M98" s="8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5">
      <c r="A99" s="83">
        <v>17</v>
      </c>
      <c r="B99" s="7" t="s">
        <v>5</v>
      </c>
      <c r="C99" s="26">
        <v>13.6</v>
      </c>
      <c r="D99" s="26">
        <v>31.9</v>
      </c>
      <c r="E99" s="26">
        <v>17</v>
      </c>
      <c r="F99" s="26">
        <v>5.4</v>
      </c>
      <c r="G99" s="8"/>
      <c r="H99" s="8"/>
      <c r="I99" s="8"/>
      <c r="J99" s="8"/>
      <c r="K99" s="57">
        <f t="shared" si="4"/>
        <v>17.555</v>
      </c>
      <c r="L99" s="58">
        <f t="shared" si="5"/>
        <v>15</v>
      </c>
      <c r="M99" s="8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5">
      <c r="A100" s="83">
        <v>18</v>
      </c>
      <c r="B100" s="7" t="s">
        <v>6</v>
      </c>
      <c r="C100" s="26">
        <v>30</v>
      </c>
      <c r="D100" s="26">
        <v>29.4</v>
      </c>
      <c r="E100" s="26">
        <v>14.1</v>
      </c>
      <c r="F100" s="26">
        <v>9.4</v>
      </c>
      <c r="G100" s="8"/>
      <c r="H100" s="8"/>
      <c r="I100" s="8"/>
      <c r="J100" s="8"/>
      <c r="K100" s="57">
        <f t="shared" si="4"/>
        <v>20.96</v>
      </c>
      <c r="L100" s="58">
        <f t="shared" si="5"/>
        <v>6</v>
      </c>
      <c r="M100" s="8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5">
      <c r="A101" s="83">
        <v>19</v>
      </c>
      <c r="B101" s="7" t="s">
        <v>7</v>
      </c>
      <c r="C101" s="26">
        <v>27.3</v>
      </c>
      <c r="D101" s="26">
        <v>27.3</v>
      </c>
      <c r="E101" s="26">
        <v>12.8</v>
      </c>
      <c r="F101" s="26">
        <v>11.8</v>
      </c>
      <c r="G101" s="8"/>
      <c r="H101" s="8"/>
      <c r="I101" s="8"/>
      <c r="J101" s="8"/>
      <c r="K101" s="57">
        <f t="shared" si="4"/>
        <v>19.85</v>
      </c>
      <c r="L101" s="58">
        <f t="shared" si="5"/>
        <v>8</v>
      </c>
      <c r="M101" s="8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5">
      <c r="A102" s="83">
        <v>20</v>
      </c>
      <c r="B102" s="7" t="s">
        <v>8</v>
      </c>
      <c r="C102" s="26">
        <v>4.4</v>
      </c>
      <c r="D102" s="26">
        <v>26.2</v>
      </c>
      <c r="E102" s="26">
        <v>14.8</v>
      </c>
      <c r="F102" s="26">
        <v>5.8</v>
      </c>
      <c r="G102" s="8"/>
      <c r="H102" s="8"/>
      <c r="I102" s="8"/>
      <c r="J102" s="8"/>
      <c r="K102" s="57">
        <f t="shared" si="4"/>
        <v>13.25</v>
      </c>
      <c r="L102" s="58">
        <f t="shared" si="5"/>
        <v>26</v>
      </c>
      <c r="M102" s="8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5">
      <c r="A103" s="83">
        <v>21</v>
      </c>
      <c r="B103" s="7" t="s">
        <v>9</v>
      </c>
      <c r="C103" s="26">
        <v>7.5</v>
      </c>
      <c r="D103" s="26">
        <v>26.8</v>
      </c>
      <c r="E103" s="26">
        <v>16.1</v>
      </c>
      <c r="F103" s="26">
        <v>4.5</v>
      </c>
      <c r="G103" s="8"/>
      <c r="H103" s="8"/>
      <c r="I103" s="8"/>
      <c r="J103" s="8"/>
      <c r="K103" s="57">
        <f t="shared" si="4"/>
        <v>14.305</v>
      </c>
      <c r="L103" s="58">
        <f t="shared" si="5"/>
        <v>21</v>
      </c>
      <c r="M103" s="8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5">
      <c r="A104" s="83">
        <v>22</v>
      </c>
      <c r="B104" s="7" t="s">
        <v>10</v>
      </c>
      <c r="C104" s="26">
        <v>4.6</v>
      </c>
      <c r="D104" s="26">
        <v>29.1</v>
      </c>
      <c r="E104" s="26">
        <v>14</v>
      </c>
      <c r="F104" s="26">
        <v>4.5</v>
      </c>
      <c r="G104" s="8"/>
      <c r="H104" s="8"/>
      <c r="I104" s="8"/>
      <c r="J104" s="8"/>
      <c r="K104" s="57">
        <f t="shared" si="4"/>
        <v>13.525</v>
      </c>
      <c r="L104" s="58">
        <f t="shared" si="5"/>
        <v>25</v>
      </c>
      <c r="M104" s="8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5">
      <c r="A105" s="83">
        <v>23</v>
      </c>
      <c r="B105" s="7" t="s">
        <v>11</v>
      </c>
      <c r="C105" s="26">
        <v>8</v>
      </c>
      <c r="D105" s="26">
        <v>43.9</v>
      </c>
      <c r="E105" s="26">
        <v>8.9</v>
      </c>
      <c r="F105" s="26">
        <v>2.6</v>
      </c>
      <c r="G105" s="8"/>
      <c r="H105" s="8"/>
      <c r="I105" s="8"/>
      <c r="J105" s="8"/>
      <c r="K105" s="57">
        <f t="shared" si="4"/>
        <v>16.165</v>
      </c>
      <c r="L105" s="58">
        <f t="shared" si="5"/>
        <v>17</v>
      </c>
      <c r="M105" s="8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5">
      <c r="A106" s="83">
        <v>24</v>
      </c>
      <c r="B106" s="7" t="s">
        <v>12</v>
      </c>
      <c r="C106" s="26">
        <v>2.9</v>
      </c>
      <c r="D106" s="26">
        <v>34.3</v>
      </c>
      <c r="E106" s="26">
        <v>13.2</v>
      </c>
      <c r="F106" s="26">
        <v>3.8</v>
      </c>
      <c r="G106" s="8"/>
      <c r="H106" s="8"/>
      <c r="I106" s="8"/>
      <c r="J106" s="8"/>
      <c r="K106" s="57">
        <f t="shared" si="4"/>
        <v>14.02</v>
      </c>
      <c r="L106" s="58">
        <f t="shared" si="5"/>
        <v>22</v>
      </c>
      <c r="M106" s="8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5">
      <c r="A107" s="83">
        <v>25</v>
      </c>
      <c r="B107" s="7" t="s">
        <v>13</v>
      </c>
      <c r="C107" s="26">
        <v>25.5</v>
      </c>
      <c r="D107" s="26">
        <v>32.9</v>
      </c>
      <c r="E107" s="26">
        <v>18.1</v>
      </c>
      <c r="F107" s="26">
        <v>15.8</v>
      </c>
      <c r="G107" s="8"/>
      <c r="H107" s="8"/>
      <c r="I107" s="8"/>
      <c r="J107" s="8"/>
      <c r="K107" s="57">
        <f t="shared" si="4"/>
        <v>23.19</v>
      </c>
      <c r="L107" s="58">
        <f t="shared" si="5"/>
        <v>3</v>
      </c>
      <c r="M107" s="8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5">
      <c r="A108" s="83">
        <v>26</v>
      </c>
      <c r="B108" s="7" t="s">
        <v>14</v>
      </c>
      <c r="C108" s="26">
        <v>29.4</v>
      </c>
      <c r="D108" s="26">
        <v>25.4</v>
      </c>
      <c r="E108" s="26">
        <v>9.8</v>
      </c>
      <c r="F108" s="26">
        <v>26.9</v>
      </c>
      <c r="G108" s="8"/>
      <c r="H108" s="8"/>
      <c r="I108" s="8"/>
      <c r="J108" s="8"/>
      <c r="K108" s="57">
        <f t="shared" si="4"/>
        <v>22.02</v>
      </c>
      <c r="L108" s="58">
        <f t="shared" si="5"/>
        <v>4</v>
      </c>
      <c r="M108" s="8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5">
      <c r="A109" s="83">
        <v>27</v>
      </c>
      <c r="B109" s="7" t="s">
        <v>15</v>
      </c>
      <c r="C109" s="26">
        <v>22.7</v>
      </c>
      <c r="D109" s="26">
        <v>27.1</v>
      </c>
      <c r="E109" s="26">
        <v>17.6</v>
      </c>
      <c r="F109" s="26">
        <v>14.7</v>
      </c>
      <c r="G109" s="8"/>
      <c r="H109" s="8"/>
      <c r="I109" s="8"/>
      <c r="J109" s="8"/>
      <c r="K109" s="57">
        <f t="shared" si="4"/>
        <v>20.67</v>
      </c>
      <c r="L109" s="58">
        <f t="shared" si="5"/>
        <v>7</v>
      </c>
      <c r="M109" s="8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5">
      <c r="A110" s="8"/>
      <c r="B110" s="8"/>
      <c r="C110" s="11"/>
      <c r="D110" s="11"/>
      <c r="E110" s="11"/>
      <c r="F110" s="11"/>
      <c r="G110" s="8"/>
      <c r="H110" s="8"/>
      <c r="I110" s="37" t="s">
        <v>51</v>
      </c>
      <c r="J110" s="37">
        <f>SUM(G83:J83)</f>
        <v>100</v>
      </c>
      <c r="K110" s="8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5">
      <c r="A111" s="8"/>
      <c r="B111" s="67" t="s">
        <v>46</v>
      </c>
      <c r="C111" s="68">
        <f>AVERAGE(C83:C109)</f>
        <v>13.999999999999998</v>
      </c>
      <c r="D111" s="68">
        <f>AVERAGE(D83:D109)</f>
        <v>33.940740740740736</v>
      </c>
      <c r="E111" s="68">
        <f>AVERAGE(E83:E109)</f>
        <v>13.574074074074076</v>
      </c>
      <c r="F111" s="68">
        <f>AVERAGE(F83:F109)</f>
        <v>9.192592592592595</v>
      </c>
      <c r="G111" s="175"/>
      <c r="H111" s="176"/>
      <c r="I111" s="176"/>
      <c r="J111" s="176"/>
      <c r="K111" s="40">
        <f>AVERAGE(K83:K109)</f>
        <v>17.895925925925926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">
      <c r="A112" s="8"/>
      <c r="B112" s="67" t="s">
        <v>50</v>
      </c>
      <c r="C112" s="68">
        <f>STDEV(C83:C109)</f>
        <v>9.31933474020544</v>
      </c>
      <c r="D112" s="68">
        <f>STDEV(D83:D109)</f>
        <v>8.342350676806582</v>
      </c>
      <c r="E112" s="68">
        <f>STDEV(E83:E109)</f>
        <v>3.3021662578225723</v>
      </c>
      <c r="F112" s="68">
        <f>STDEV(F83:F109)</f>
        <v>5.702221289578966</v>
      </c>
      <c r="G112" s="8"/>
      <c r="H112" s="8"/>
      <c r="I112" s="8"/>
      <c r="J112" s="8"/>
      <c r="K112" s="40">
        <f>STDEV(K83:K109)</f>
        <v>3.6274835092232474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5">
      <c r="A113" s="8"/>
      <c r="B113" s="67" t="s">
        <v>47</v>
      </c>
      <c r="C113" s="69">
        <f>COUNT(C83:C109)</f>
        <v>27</v>
      </c>
      <c r="D113" s="69">
        <f>COUNT(D83:D109)</f>
        <v>27</v>
      </c>
      <c r="E113" s="69">
        <f>COUNT(E83:E109)</f>
        <v>27</v>
      </c>
      <c r="F113" s="69">
        <f>COUNT(F83:F109)</f>
        <v>27</v>
      </c>
      <c r="G113" s="8"/>
      <c r="H113" s="8"/>
      <c r="I113" s="37"/>
      <c r="J113" s="37"/>
      <c r="K113" s="8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5">
      <c r="A114" s="8"/>
      <c r="B114" s="70" t="s">
        <v>48</v>
      </c>
      <c r="C114" s="71">
        <f>MIN(C83:C109)</f>
        <v>2.9</v>
      </c>
      <c r="D114" s="71">
        <f>MIN(D83:D109)</f>
        <v>18.3</v>
      </c>
      <c r="E114" s="71">
        <f>MIN(E83:E109)</f>
        <v>7.4</v>
      </c>
      <c r="F114" s="71">
        <f>MIN(F83:F109)</f>
        <v>1.8</v>
      </c>
      <c r="G114" s="39"/>
      <c r="H114" s="39"/>
      <c r="I114" s="39"/>
      <c r="J114" s="39"/>
      <c r="K114" s="44">
        <f>MIN(K$83:K$109)</f>
        <v>13.055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5">
      <c r="A115" s="8"/>
      <c r="B115" s="72" t="s">
        <v>49</v>
      </c>
      <c r="C115" s="73">
        <f>MAX(C83:C109)</f>
        <v>30</v>
      </c>
      <c r="D115" s="73">
        <f>MAX(D83:D109)</f>
        <v>56.8</v>
      </c>
      <c r="E115" s="73">
        <f>MAX(E83:E109)</f>
        <v>20.1</v>
      </c>
      <c r="F115" s="73">
        <f>MAX(F83:F109)</f>
        <v>26.9</v>
      </c>
      <c r="G115" s="8"/>
      <c r="H115" s="8"/>
      <c r="I115" s="8"/>
      <c r="J115" s="8"/>
      <c r="K115" s="46">
        <f>MAX(K$83:K$109)</f>
        <v>26.2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50"/>
      <c r="L116" s="50"/>
      <c r="M116" s="5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50"/>
      <c r="L117" s="50"/>
      <c r="M117" s="5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50"/>
      <c r="L118" s="50"/>
      <c r="M118" s="5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50"/>
      <c r="L119" s="50"/>
      <c r="M119" s="5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50"/>
      <c r="L120" s="50"/>
      <c r="M120" s="5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50"/>
      <c r="L121" s="50"/>
      <c r="M121" s="5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50"/>
      <c r="L122" s="50"/>
      <c r="M122" s="5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50"/>
      <c r="L123" s="50"/>
      <c r="M123" s="5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50"/>
      <c r="L124" s="50"/>
      <c r="M124" s="5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50"/>
      <c r="L125" s="50"/>
      <c r="M125" s="5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50"/>
      <c r="L126" s="50"/>
      <c r="M126" s="5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50"/>
      <c r="L127" s="50"/>
      <c r="M127" s="5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50"/>
      <c r="L128" s="50"/>
      <c r="M128" s="5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50"/>
      <c r="L129" s="50"/>
      <c r="M129" s="5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50"/>
      <c r="L130" s="50"/>
      <c r="M130" s="5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50"/>
      <c r="L131" s="50"/>
      <c r="M131" s="5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50"/>
      <c r="L132" s="50"/>
      <c r="M132" s="5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50"/>
      <c r="L133" s="50"/>
      <c r="M133" s="5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50"/>
      <c r="L134" s="50"/>
      <c r="M134" s="5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50"/>
      <c r="L135" s="50"/>
      <c r="M135" s="5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50"/>
      <c r="L136" s="50"/>
      <c r="M136" s="5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50"/>
      <c r="L137" s="50"/>
      <c r="M137" s="5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50"/>
      <c r="L138" s="50"/>
      <c r="M138" s="5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50"/>
      <c r="L139" s="50"/>
      <c r="M139" s="5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50"/>
      <c r="L140" s="50"/>
      <c r="M140" s="5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50"/>
      <c r="L141" s="50"/>
      <c r="M141" s="5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50"/>
      <c r="L142" s="50"/>
      <c r="M142" s="5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50"/>
      <c r="L143" s="50"/>
      <c r="M143" s="5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50"/>
      <c r="L144" s="50"/>
      <c r="M144" s="5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50"/>
      <c r="L145" s="50"/>
      <c r="M145" s="5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50"/>
      <c r="L146" s="50"/>
      <c r="M146" s="5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</sheetData>
  <sheetProtection/>
  <mergeCells count="9">
    <mergeCell ref="G41:J41"/>
    <mergeCell ref="A41:B41"/>
    <mergeCell ref="G31:J31"/>
    <mergeCell ref="A1:B1"/>
    <mergeCell ref="G1:J1"/>
    <mergeCell ref="G111:J111"/>
    <mergeCell ref="G71:J71"/>
    <mergeCell ref="A81:B81"/>
    <mergeCell ref="G81:J81"/>
  </mergeCells>
  <printOptions/>
  <pageMargins left="0.7" right="0.7" top="0.75" bottom="0.75" header="0.3" footer="0.3"/>
  <pageSetup horizontalDpi="600" verticalDpi="600" orientation="portrait" paperSize="9" r:id="rId1"/>
  <ignoredErrors>
    <ignoredError sqref="C31:F35 C71:F75 C111:F115 J30 J110 J7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9"/>
  <sheetViews>
    <sheetView zoomScale="75" zoomScaleNormal="75" zoomScalePageLayoutView="0" workbookViewId="0" topLeftCell="A1">
      <selection activeCell="A1" sqref="A1:B1"/>
    </sheetView>
  </sheetViews>
  <sheetFormatPr defaultColWidth="8.625" defaultRowHeight="14.25"/>
  <cols>
    <col min="1" max="1" width="7.125" style="6" customWidth="1"/>
    <col min="2" max="2" width="18.25390625" style="6" customWidth="1"/>
    <col min="3" max="4" width="15.625" style="6" customWidth="1"/>
    <col min="5" max="5" width="18.125" style="6" customWidth="1"/>
    <col min="6" max="10" width="15.625" style="6" customWidth="1"/>
    <col min="11" max="18" width="4.625" style="6" customWidth="1"/>
    <col min="19" max="19" width="6.625" style="6" customWidth="1"/>
    <col min="20" max="16384" width="8.625" style="6" customWidth="1"/>
  </cols>
  <sheetData>
    <row r="1" spans="1:30" ht="74.25" customHeight="1">
      <c r="A1" s="182" t="s">
        <v>79</v>
      </c>
      <c r="B1" s="183"/>
      <c r="C1" s="95" t="s">
        <v>83</v>
      </c>
      <c r="D1" s="95" t="s">
        <v>84</v>
      </c>
      <c r="E1" s="95" t="s">
        <v>85</v>
      </c>
      <c r="F1" s="95" t="s">
        <v>86</v>
      </c>
      <c r="G1" s="95" t="s">
        <v>87</v>
      </c>
      <c r="H1" s="95" t="s">
        <v>88</v>
      </c>
      <c r="I1" s="95" t="s">
        <v>89</v>
      </c>
      <c r="J1" s="95" t="s">
        <v>90</v>
      </c>
      <c r="K1" s="180" t="s">
        <v>38</v>
      </c>
      <c r="L1" s="181"/>
      <c r="M1" s="181"/>
      <c r="N1" s="181"/>
      <c r="O1" s="181"/>
      <c r="P1" s="181"/>
      <c r="Q1" s="181"/>
      <c r="R1" s="181"/>
      <c r="S1" s="96"/>
      <c r="T1" s="65" t="s">
        <v>32</v>
      </c>
      <c r="U1" s="66" t="s">
        <v>31</v>
      </c>
      <c r="V1" s="97"/>
      <c r="W1" s="97"/>
      <c r="X1" s="97"/>
      <c r="Y1" s="97"/>
      <c r="Z1" s="97"/>
      <c r="AA1" s="97"/>
      <c r="AB1" s="97"/>
      <c r="AC1" s="97"/>
      <c r="AD1" s="97"/>
    </row>
    <row r="2" spans="1:30" ht="19.5" customHeight="1">
      <c r="A2" s="81" t="s">
        <v>111</v>
      </c>
      <c r="B2" s="81" t="s">
        <v>33</v>
      </c>
      <c r="C2" s="98" t="s">
        <v>71</v>
      </c>
      <c r="D2" s="98" t="s">
        <v>72</v>
      </c>
      <c r="E2" s="98" t="s">
        <v>72</v>
      </c>
      <c r="F2" s="98" t="s">
        <v>72</v>
      </c>
      <c r="G2" s="98" t="s">
        <v>72</v>
      </c>
      <c r="H2" s="98" t="s">
        <v>72</v>
      </c>
      <c r="I2" s="98" t="s">
        <v>82</v>
      </c>
      <c r="J2" s="98" t="s">
        <v>73</v>
      </c>
      <c r="K2" s="99" t="s">
        <v>34</v>
      </c>
      <c r="L2" s="99" t="s">
        <v>35</v>
      </c>
      <c r="M2" s="99" t="s">
        <v>36</v>
      </c>
      <c r="N2" s="99" t="s">
        <v>37</v>
      </c>
      <c r="O2" s="99" t="s">
        <v>41</v>
      </c>
      <c r="P2" s="99" t="s">
        <v>42</v>
      </c>
      <c r="Q2" s="99" t="s">
        <v>43</v>
      </c>
      <c r="R2" s="99" t="s">
        <v>44</v>
      </c>
      <c r="S2" s="99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ht="15">
      <c r="A3" s="100">
        <v>1</v>
      </c>
      <c r="B3" s="101" t="s">
        <v>29</v>
      </c>
      <c r="C3" s="42">
        <v>17.548746518105848</v>
      </c>
      <c r="D3" s="42">
        <v>97.49212523768486</v>
      </c>
      <c r="E3" s="42">
        <v>88.19</v>
      </c>
      <c r="F3" s="42">
        <v>75</v>
      </c>
      <c r="G3" s="42">
        <v>92.2</v>
      </c>
      <c r="H3" s="42">
        <v>97.2</v>
      </c>
      <c r="I3" s="42">
        <v>78.15</v>
      </c>
      <c r="J3" s="42">
        <v>2.9</v>
      </c>
      <c r="K3" s="96">
        <v>10</v>
      </c>
      <c r="L3" s="96">
        <v>20</v>
      </c>
      <c r="M3" s="96">
        <v>20</v>
      </c>
      <c r="N3" s="96">
        <v>10</v>
      </c>
      <c r="O3" s="96">
        <v>10</v>
      </c>
      <c r="P3" s="96">
        <v>10</v>
      </c>
      <c r="Q3" s="96">
        <v>10</v>
      </c>
      <c r="R3" s="96">
        <v>10</v>
      </c>
      <c r="S3" s="96">
        <f>SUM(K3:R3)</f>
        <v>100</v>
      </c>
      <c r="T3" s="88">
        <f aca="true" t="shared" si="0" ref="T3:T29">((C3*K3)+(D3*L3)+(E3*M3)+(F3*N3)+(G3*O3)+(H3*P3)+(I3*Q3)+(J3*R3))/SUM(K3,L3,M3,N3,O3,P3,Q3,R3)</f>
        <v>73.43629969934756</v>
      </c>
      <c r="U3" s="113">
        <f aca="true" t="shared" si="1" ref="U3:U29">RANK(T3,T$3:T$29)</f>
        <v>12</v>
      </c>
      <c r="V3" s="97"/>
      <c r="W3" s="103"/>
      <c r="X3" s="103"/>
      <c r="Y3" s="103"/>
      <c r="Z3" s="103"/>
      <c r="AA3" s="103"/>
      <c r="AB3" s="103"/>
      <c r="AC3" s="103"/>
      <c r="AD3" s="103"/>
    </row>
    <row r="4" spans="1:30" ht="15">
      <c r="A4" s="100">
        <v>2</v>
      </c>
      <c r="B4" s="101" t="s">
        <v>20</v>
      </c>
      <c r="C4" s="42">
        <v>1.3440860215053763</v>
      </c>
      <c r="D4" s="42">
        <v>85.02372930779445</v>
      </c>
      <c r="E4" s="42">
        <v>72.61</v>
      </c>
      <c r="F4" s="42">
        <v>74</v>
      </c>
      <c r="G4" s="42">
        <v>77.9</v>
      </c>
      <c r="H4" s="42">
        <v>55.7</v>
      </c>
      <c r="I4" s="42">
        <v>62.72</v>
      </c>
      <c r="J4" s="109"/>
      <c r="K4" s="96">
        <v>11.11111111111111</v>
      </c>
      <c r="L4" s="96">
        <v>22.22222222222222</v>
      </c>
      <c r="M4" s="96">
        <v>22.22222222222222</v>
      </c>
      <c r="N4" s="96">
        <v>11.11111111111111</v>
      </c>
      <c r="O4" s="96">
        <v>11.11111111111111</v>
      </c>
      <c r="P4" s="96">
        <v>11.11111111111111</v>
      </c>
      <c r="Q4" s="96">
        <v>11.11111111111111</v>
      </c>
      <c r="R4" s="104">
        <v>0</v>
      </c>
      <c r="S4" s="96">
        <f>SUM(K4:R4)</f>
        <v>100</v>
      </c>
      <c r="T4" s="88">
        <f t="shared" si="0"/>
        <v>65.21461607078824</v>
      </c>
      <c r="U4" s="114">
        <f t="shared" si="1"/>
        <v>26</v>
      </c>
      <c r="V4" s="97"/>
      <c r="W4" s="103"/>
      <c r="X4" s="103"/>
      <c r="Y4" s="103"/>
      <c r="Z4" s="103"/>
      <c r="AA4" s="103"/>
      <c r="AB4" s="103"/>
      <c r="AC4" s="103"/>
      <c r="AD4" s="103"/>
    </row>
    <row r="5" spans="1:30" ht="15">
      <c r="A5" s="100">
        <v>3</v>
      </c>
      <c r="B5" s="101" t="s">
        <v>21</v>
      </c>
      <c r="C5" s="42">
        <v>5.420054200542006</v>
      </c>
      <c r="D5" s="42">
        <v>94.80535304915928</v>
      </c>
      <c r="E5" s="42">
        <v>86.23</v>
      </c>
      <c r="F5" s="42">
        <v>82</v>
      </c>
      <c r="G5" s="42">
        <v>98.7</v>
      </c>
      <c r="H5" s="42">
        <v>95.7</v>
      </c>
      <c r="I5" s="42">
        <v>89.81</v>
      </c>
      <c r="J5" s="42">
        <v>4.2</v>
      </c>
      <c r="K5" s="96">
        <v>10</v>
      </c>
      <c r="L5" s="96">
        <v>20</v>
      </c>
      <c r="M5" s="96">
        <v>20</v>
      </c>
      <c r="N5" s="96">
        <v>10</v>
      </c>
      <c r="O5" s="96">
        <v>10</v>
      </c>
      <c r="P5" s="96">
        <v>10</v>
      </c>
      <c r="Q5" s="96">
        <v>10</v>
      </c>
      <c r="R5" s="96">
        <v>10</v>
      </c>
      <c r="S5" s="96">
        <f aca="true" t="shared" si="2" ref="S5:S29">SUM(K5:R5)</f>
        <v>100</v>
      </c>
      <c r="T5" s="88">
        <f t="shared" si="0"/>
        <v>73.79007602988605</v>
      </c>
      <c r="U5" s="113">
        <f t="shared" si="1"/>
        <v>11</v>
      </c>
      <c r="V5" s="97"/>
      <c r="W5" s="103"/>
      <c r="X5" s="103"/>
      <c r="Y5" s="103"/>
      <c r="Z5" s="103"/>
      <c r="AA5" s="103"/>
      <c r="AB5" s="103"/>
      <c r="AC5" s="103"/>
      <c r="AD5" s="103"/>
    </row>
    <row r="6" spans="1:30" ht="15">
      <c r="A6" s="100">
        <v>4</v>
      </c>
      <c r="B6" s="101" t="s">
        <v>22</v>
      </c>
      <c r="C6" s="42">
        <v>18.48101265822785</v>
      </c>
      <c r="D6" s="42">
        <v>97.12680443578114</v>
      </c>
      <c r="E6" s="42">
        <v>99.14</v>
      </c>
      <c r="F6" s="42">
        <v>71</v>
      </c>
      <c r="G6" s="42">
        <v>94.5</v>
      </c>
      <c r="H6" s="42">
        <v>99.1</v>
      </c>
      <c r="I6" s="42">
        <v>92.13</v>
      </c>
      <c r="J6" s="42">
        <v>22.3</v>
      </c>
      <c r="K6" s="96">
        <v>10</v>
      </c>
      <c r="L6" s="96">
        <v>20</v>
      </c>
      <c r="M6" s="96">
        <v>20</v>
      </c>
      <c r="N6" s="96">
        <v>10</v>
      </c>
      <c r="O6" s="96">
        <v>10</v>
      </c>
      <c r="P6" s="96">
        <v>10</v>
      </c>
      <c r="Q6" s="96">
        <v>10</v>
      </c>
      <c r="R6" s="96">
        <v>10</v>
      </c>
      <c r="S6" s="96">
        <f t="shared" si="2"/>
        <v>100</v>
      </c>
      <c r="T6" s="88">
        <f t="shared" si="0"/>
        <v>79.00446215297902</v>
      </c>
      <c r="U6" s="115">
        <f t="shared" si="1"/>
        <v>1</v>
      </c>
      <c r="V6" s="97"/>
      <c r="W6" s="103"/>
      <c r="X6" s="103"/>
      <c r="Y6" s="103"/>
      <c r="Z6" s="103"/>
      <c r="AA6" s="103"/>
      <c r="AB6" s="103"/>
      <c r="AC6" s="103"/>
      <c r="AD6" s="103"/>
    </row>
    <row r="7" spans="1:30" ht="15">
      <c r="A7" s="100">
        <v>5</v>
      </c>
      <c r="B7" s="101" t="s">
        <v>19</v>
      </c>
      <c r="C7" s="42">
        <v>9.15032679738562</v>
      </c>
      <c r="D7" s="42">
        <v>93.1876358644735</v>
      </c>
      <c r="E7" s="42">
        <v>95.81</v>
      </c>
      <c r="F7" s="42">
        <v>89</v>
      </c>
      <c r="G7" s="42">
        <v>93</v>
      </c>
      <c r="H7" s="42">
        <v>97.9</v>
      </c>
      <c r="I7" s="42">
        <v>88.98</v>
      </c>
      <c r="J7" s="42">
        <v>1.9</v>
      </c>
      <c r="K7" s="96">
        <v>10</v>
      </c>
      <c r="L7" s="96">
        <v>20</v>
      </c>
      <c r="M7" s="96">
        <v>20</v>
      </c>
      <c r="N7" s="96">
        <v>10</v>
      </c>
      <c r="O7" s="96">
        <v>10</v>
      </c>
      <c r="P7" s="96">
        <v>10</v>
      </c>
      <c r="Q7" s="96">
        <v>10</v>
      </c>
      <c r="R7" s="96">
        <v>10</v>
      </c>
      <c r="S7" s="96">
        <f t="shared" si="2"/>
        <v>100</v>
      </c>
      <c r="T7" s="88">
        <f t="shared" si="0"/>
        <v>75.79255985263326</v>
      </c>
      <c r="U7" s="113">
        <f t="shared" si="1"/>
        <v>5</v>
      </c>
      <c r="V7" s="97"/>
      <c r="W7" s="103"/>
      <c r="X7" s="103"/>
      <c r="Y7" s="103"/>
      <c r="Z7" s="103"/>
      <c r="AA7" s="103"/>
      <c r="AB7" s="103"/>
      <c r="AC7" s="103"/>
      <c r="AD7" s="103"/>
    </row>
    <row r="8" spans="1:30" ht="15">
      <c r="A8" s="100">
        <v>6</v>
      </c>
      <c r="B8" s="101" t="s">
        <v>23</v>
      </c>
      <c r="C8" s="42">
        <v>7.183908045977011</v>
      </c>
      <c r="D8" s="42">
        <v>91.44482991684063</v>
      </c>
      <c r="E8" s="42">
        <v>83.07</v>
      </c>
      <c r="F8" s="42">
        <v>73</v>
      </c>
      <c r="G8" s="42">
        <v>96.3</v>
      </c>
      <c r="H8" s="42">
        <v>93.4</v>
      </c>
      <c r="I8" s="42">
        <v>77.37</v>
      </c>
      <c r="J8" s="42">
        <v>3.6</v>
      </c>
      <c r="K8" s="96">
        <v>10</v>
      </c>
      <c r="L8" s="96">
        <v>20</v>
      </c>
      <c r="M8" s="96">
        <v>20</v>
      </c>
      <c r="N8" s="96">
        <v>10</v>
      </c>
      <c r="O8" s="96">
        <v>10</v>
      </c>
      <c r="P8" s="96">
        <v>10</v>
      </c>
      <c r="Q8" s="96">
        <v>10</v>
      </c>
      <c r="R8" s="96">
        <v>10</v>
      </c>
      <c r="S8" s="96">
        <f t="shared" si="2"/>
        <v>100</v>
      </c>
      <c r="T8" s="88">
        <f t="shared" si="0"/>
        <v>69.98835678796583</v>
      </c>
      <c r="U8" s="113">
        <f t="shared" si="1"/>
        <v>18</v>
      </c>
      <c r="V8" s="97"/>
      <c r="W8" s="103"/>
      <c r="X8" s="103"/>
      <c r="Y8" s="103"/>
      <c r="Z8" s="103"/>
      <c r="AA8" s="103"/>
      <c r="AB8" s="103"/>
      <c r="AC8" s="103"/>
      <c r="AD8" s="103"/>
    </row>
    <row r="9" spans="1:30" ht="15">
      <c r="A9" s="100">
        <v>7</v>
      </c>
      <c r="B9" s="101" t="s">
        <v>24</v>
      </c>
      <c r="C9" s="42">
        <v>24.372759856630825</v>
      </c>
      <c r="D9" s="42">
        <v>96.23108942835376</v>
      </c>
      <c r="E9" s="42">
        <v>89.76</v>
      </c>
      <c r="F9" s="42">
        <v>86</v>
      </c>
      <c r="G9" s="42">
        <v>93.1</v>
      </c>
      <c r="H9" s="42">
        <v>97.3</v>
      </c>
      <c r="I9" s="42">
        <v>81.55</v>
      </c>
      <c r="J9" s="42">
        <v>2.5</v>
      </c>
      <c r="K9" s="96">
        <v>10</v>
      </c>
      <c r="L9" s="96">
        <v>20</v>
      </c>
      <c r="M9" s="96">
        <v>20</v>
      </c>
      <c r="N9" s="96">
        <v>10</v>
      </c>
      <c r="O9" s="96">
        <v>10</v>
      </c>
      <c r="P9" s="96">
        <v>10</v>
      </c>
      <c r="Q9" s="96">
        <v>10</v>
      </c>
      <c r="R9" s="96">
        <v>10</v>
      </c>
      <c r="S9" s="96">
        <f t="shared" si="2"/>
        <v>100</v>
      </c>
      <c r="T9" s="88">
        <f t="shared" si="0"/>
        <v>75.68049387133384</v>
      </c>
      <c r="U9" s="113">
        <f t="shared" si="1"/>
        <v>7</v>
      </c>
      <c r="V9" s="97"/>
      <c r="W9" s="103"/>
      <c r="X9" s="103"/>
      <c r="Y9" s="103"/>
      <c r="Z9" s="103"/>
      <c r="AA9" s="103"/>
      <c r="AB9" s="103"/>
      <c r="AC9" s="103"/>
      <c r="AD9" s="103"/>
    </row>
    <row r="10" spans="1:30" ht="15">
      <c r="A10" s="100">
        <v>8</v>
      </c>
      <c r="B10" s="101" t="s">
        <v>25</v>
      </c>
      <c r="C10" s="42">
        <v>2.1538461538461537</v>
      </c>
      <c r="D10" s="42">
        <v>89.30701806799745</v>
      </c>
      <c r="E10" s="42">
        <v>77.6</v>
      </c>
      <c r="F10" s="42">
        <v>84</v>
      </c>
      <c r="G10" s="42">
        <v>90.4</v>
      </c>
      <c r="H10" s="42">
        <v>87.6</v>
      </c>
      <c r="I10" s="42">
        <v>54.21</v>
      </c>
      <c r="J10" s="42">
        <v>0.3</v>
      </c>
      <c r="K10" s="96">
        <v>10</v>
      </c>
      <c r="L10" s="96">
        <v>20</v>
      </c>
      <c r="M10" s="96">
        <v>20</v>
      </c>
      <c r="N10" s="96">
        <v>10</v>
      </c>
      <c r="O10" s="96">
        <v>10</v>
      </c>
      <c r="P10" s="96">
        <v>10</v>
      </c>
      <c r="Q10" s="96">
        <v>10</v>
      </c>
      <c r="R10" s="96">
        <v>10</v>
      </c>
      <c r="S10" s="96">
        <f t="shared" si="2"/>
        <v>100</v>
      </c>
      <c r="T10" s="88">
        <f t="shared" si="0"/>
        <v>65.2477882289841</v>
      </c>
      <c r="U10" s="113">
        <f t="shared" si="1"/>
        <v>25</v>
      </c>
      <c r="V10" s="97"/>
      <c r="W10" s="103"/>
      <c r="X10" s="103"/>
      <c r="Y10" s="103"/>
      <c r="Z10" s="103"/>
      <c r="AA10" s="103"/>
      <c r="AB10" s="103"/>
      <c r="AC10" s="103"/>
      <c r="AD10" s="103"/>
    </row>
    <row r="11" spans="1:30" ht="15">
      <c r="A11" s="100">
        <v>9</v>
      </c>
      <c r="B11" s="101" t="s">
        <v>26</v>
      </c>
      <c r="C11" s="42">
        <v>10</v>
      </c>
      <c r="D11" s="42">
        <v>90.84251934764781</v>
      </c>
      <c r="E11" s="42">
        <v>70.94</v>
      </c>
      <c r="F11" s="42">
        <v>83</v>
      </c>
      <c r="G11" s="42">
        <v>89.2</v>
      </c>
      <c r="H11" s="42">
        <v>98</v>
      </c>
      <c r="I11" s="42">
        <v>64.68</v>
      </c>
      <c r="J11" s="42">
        <v>4.6</v>
      </c>
      <c r="K11" s="96">
        <v>10</v>
      </c>
      <c r="L11" s="96">
        <v>20</v>
      </c>
      <c r="M11" s="96">
        <v>20</v>
      </c>
      <c r="N11" s="96">
        <v>10</v>
      </c>
      <c r="O11" s="96">
        <v>10</v>
      </c>
      <c r="P11" s="96">
        <v>10</v>
      </c>
      <c r="Q11" s="96">
        <v>10</v>
      </c>
      <c r="R11" s="96">
        <v>10</v>
      </c>
      <c r="S11" s="96">
        <f t="shared" si="2"/>
        <v>100</v>
      </c>
      <c r="T11" s="88">
        <f t="shared" si="0"/>
        <v>67.30450386952957</v>
      </c>
      <c r="U11" s="113">
        <f t="shared" si="1"/>
        <v>22</v>
      </c>
      <c r="V11" s="97"/>
      <c r="W11" s="103"/>
      <c r="X11" s="103"/>
      <c r="Y11" s="103"/>
      <c r="Z11" s="103"/>
      <c r="AA11" s="103"/>
      <c r="AB11" s="103"/>
      <c r="AC11" s="103"/>
      <c r="AD11" s="103"/>
    </row>
    <row r="12" spans="1:30" ht="15">
      <c r="A12" s="100">
        <v>10</v>
      </c>
      <c r="B12" s="101" t="s">
        <v>27</v>
      </c>
      <c r="C12" s="42">
        <v>13.563829787234042</v>
      </c>
      <c r="D12" s="42">
        <v>92.32310316414356</v>
      </c>
      <c r="E12" s="42">
        <v>94.38</v>
      </c>
      <c r="F12" s="42">
        <v>99</v>
      </c>
      <c r="G12" s="42">
        <v>95.4</v>
      </c>
      <c r="H12" s="42">
        <v>96.6</v>
      </c>
      <c r="I12" s="42">
        <v>65.91</v>
      </c>
      <c r="J12" s="42">
        <v>1.8</v>
      </c>
      <c r="K12" s="96">
        <v>10</v>
      </c>
      <c r="L12" s="96">
        <v>20</v>
      </c>
      <c r="M12" s="96">
        <v>20</v>
      </c>
      <c r="N12" s="96">
        <v>10</v>
      </c>
      <c r="O12" s="96">
        <v>10</v>
      </c>
      <c r="P12" s="96">
        <v>10</v>
      </c>
      <c r="Q12" s="96">
        <v>10</v>
      </c>
      <c r="R12" s="96">
        <v>10</v>
      </c>
      <c r="S12" s="96">
        <f t="shared" si="2"/>
        <v>100</v>
      </c>
      <c r="T12" s="88">
        <f t="shared" si="0"/>
        <v>74.56800361155211</v>
      </c>
      <c r="U12" s="113">
        <f t="shared" si="1"/>
        <v>9</v>
      </c>
      <c r="V12" s="97"/>
      <c r="W12" s="103"/>
      <c r="X12" s="103"/>
      <c r="Y12" s="103"/>
      <c r="Z12" s="103"/>
      <c r="AA12" s="103"/>
      <c r="AB12" s="103"/>
      <c r="AC12" s="103"/>
      <c r="AD12" s="103"/>
    </row>
    <row r="13" spans="1:30" ht="15">
      <c r="A13" s="100">
        <v>11</v>
      </c>
      <c r="B13" s="101" t="s">
        <v>28</v>
      </c>
      <c r="C13" s="42">
        <v>1.5915119363395225</v>
      </c>
      <c r="D13" s="42">
        <v>89.80800011803338</v>
      </c>
      <c r="E13" s="42">
        <v>83.95</v>
      </c>
      <c r="F13" s="42">
        <v>92</v>
      </c>
      <c r="G13" s="42">
        <v>92.3</v>
      </c>
      <c r="H13" s="42">
        <v>93.7</v>
      </c>
      <c r="I13" s="109"/>
      <c r="J13" s="42">
        <v>1.8</v>
      </c>
      <c r="K13" s="96">
        <v>11.11111111111111</v>
      </c>
      <c r="L13" s="96">
        <v>22.22222222222222</v>
      </c>
      <c r="M13" s="96">
        <v>22.22222222222222</v>
      </c>
      <c r="N13" s="96">
        <v>11.11111111111111</v>
      </c>
      <c r="O13" s="96">
        <v>11.11111111111111</v>
      </c>
      <c r="P13" s="96">
        <v>11.11111111111111</v>
      </c>
      <c r="Q13" s="104">
        <v>0</v>
      </c>
      <c r="R13" s="96">
        <v>11.11111111111111</v>
      </c>
      <c r="S13" s="96">
        <f t="shared" si="2"/>
        <v>100</v>
      </c>
      <c r="T13" s="88">
        <f t="shared" si="0"/>
        <v>69.8786124636007</v>
      </c>
      <c r="U13" s="113">
        <f>RANK(T13,T$3:T$29)</f>
        <v>19</v>
      </c>
      <c r="V13" s="97"/>
      <c r="W13" s="103"/>
      <c r="X13" s="103"/>
      <c r="Y13" s="103"/>
      <c r="Z13" s="103"/>
      <c r="AA13" s="103"/>
      <c r="AB13" s="103"/>
      <c r="AC13" s="103"/>
      <c r="AD13" s="103"/>
    </row>
    <row r="14" spans="1:30" ht="15">
      <c r="A14" s="100">
        <v>12</v>
      </c>
      <c r="B14" s="101" t="s">
        <v>0</v>
      </c>
      <c r="C14" s="42">
        <v>15.92356687898089</v>
      </c>
      <c r="D14" s="42">
        <v>88.05789098025286</v>
      </c>
      <c r="E14" s="42">
        <v>89.81</v>
      </c>
      <c r="F14" s="42">
        <v>64</v>
      </c>
      <c r="G14" s="42">
        <v>76.8</v>
      </c>
      <c r="H14" s="42">
        <v>92.6</v>
      </c>
      <c r="I14" s="42">
        <v>83.29</v>
      </c>
      <c r="J14" s="42">
        <v>3.1</v>
      </c>
      <c r="K14" s="96">
        <v>10</v>
      </c>
      <c r="L14" s="96">
        <v>20</v>
      </c>
      <c r="M14" s="96">
        <v>20</v>
      </c>
      <c r="N14" s="96">
        <v>10</v>
      </c>
      <c r="O14" s="96">
        <v>10</v>
      </c>
      <c r="P14" s="96">
        <v>10</v>
      </c>
      <c r="Q14" s="96">
        <v>10</v>
      </c>
      <c r="R14" s="96">
        <v>10</v>
      </c>
      <c r="S14" s="96">
        <f t="shared" si="2"/>
        <v>100</v>
      </c>
      <c r="T14" s="88">
        <f t="shared" si="0"/>
        <v>69.14493488394866</v>
      </c>
      <c r="U14" s="113">
        <f t="shared" si="1"/>
        <v>20</v>
      </c>
      <c r="V14" s="97"/>
      <c r="W14" s="103"/>
      <c r="X14" s="103"/>
      <c r="Y14" s="103"/>
      <c r="Z14" s="103"/>
      <c r="AA14" s="103"/>
      <c r="AB14" s="103"/>
      <c r="AC14" s="103"/>
      <c r="AD14" s="103"/>
    </row>
    <row r="15" spans="1:30" ht="15">
      <c r="A15" s="100">
        <v>13</v>
      </c>
      <c r="B15" s="101" t="s">
        <v>1</v>
      </c>
      <c r="C15" s="42">
        <v>6.800000000000001</v>
      </c>
      <c r="D15" s="42">
        <v>76.87267954104041</v>
      </c>
      <c r="E15" s="42">
        <v>71.87</v>
      </c>
      <c r="F15" s="42">
        <v>77</v>
      </c>
      <c r="G15" s="42">
        <v>93.5</v>
      </c>
      <c r="H15" s="42">
        <v>72.5</v>
      </c>
      <c r="I15" s="42">
        <v>83.47</v>
      </c>
      <c r="J15" s="42">
        <v>1.3</v>
      </c>
      <c r="K15" s="96">
        <v>10</v>
      </c>
      <c r="L15" s="96">
        <v>20</v>
      </c>
      <c r="M15" s="96">
        <v>20</v>
      </c>
      <c r="N15" s="96">
        <v>10</v>
      </c>
      <c r="O15" s="96">
        <v>10</v>
      </c>
      <c r="P15" s="96">
        <v>10</v>
      </c>
      <c r="Q15" s="96">
        <v>10</v>
      </c>
      <c r="R15" s="96">
        <v>10</v>
      </c>
      <c r="S15" s="96">
        <f t="shared" si="2"/>
        <v>100</v>
      </c>
      <c r="T15" s="88">
        <f t="shared" si="0"/>
        <v>63.205535908208084</v>
      </c>
      <c r="U15" s="114">
        <f t="shared" si="1"/>
        <v>27</v>
      </c>
      <c r="V15" s="97"/>
      <c r="W15" s="103"/>
      <c r="X15" s="103"/>
      <c r="Y15" s="103"/>
      <c r="Z15" s="103"/>
      <c r="AA15" s="103"/>
      <c r="AB15" s="103"/>
      <c r="AC15" s="103"/>
      <c r="AD15" s="103"/>
    </row>
    <row r="16" spans="1:30" ht="15">
      <c r="A16" s="100">
        <v>14</v>
      </c>
      <c r="B16" s="101" t="s">
        <v>2</v>
      </c>
      <c r="C16" s="42">
        <v>18.354430379746837</v>
      </c>
      <c r="D16" s="42">
        <v>94.0060611885103</v>
      </c>
      <c r="E16" s="42">
        <v>81.75</v>
      </c>
      <c r="F16" s="42">
        <v>92</v>
      </c>
      <c r="G16" s="42">
        <v>96</v>
      </c>
      <c r="H16" s="42">
        <v>76.3</v>
      </c>
      <c r="I16" s="109"/>
      <c r="J16" s="42">
        <v>1.5</v>
      </c>
      <c r="K16" s="96">
        <v>11.11111111111111</v>
      </c>
      <c r="L16" s="96">
        <v>22.22222222222222</v>
      </c>
      <c r="M16" s="96">
        <v>22.22222222222222</v>
      </c>
      <c r="N16" s="96">
        <v>11.11111111111111</v>
      </c>
      <c r="O16" s="96">
        <v>11.11111111111111</v>
      </c>
      <c r="P16" s="96">
        <v>11.11111111111111</v>
      </c>
      <c r="Q16" s="104">
        <v>0</v>
      </c>
      <c r="R16" s="96">
        <v>11.11111111111111</v>
      </c>
      <c r="S16" s="96">
        <f t="shared" si="2"/>
        <v>100</v>
      </c>
      <c r="T16" s="88">
        <f t="shared" si="0"/>
        <v>70.62961697297415</v>
      </c>
      <c r="U16" s="113">
        <f t="shared" si="1"/>
        <v>15</v>
      </c>
      <c r="V16" s="97"/>
      <c r="W16" s="103"/>
      <c r="X16" s="103"/>
      <c r="Y16" s="103"/>
      <c r="Z16" s="103"/>
      <c r="AA16" s="103"/>
      <c r="AB16" s="103"/>
      <c r="AC16" s="103"/>
      <c r="AD16" s="103"/>
    </row>
    <row r="17" spans="1:30" ht="15">
      <c r="A17" s="100">
        <v>15</v>
      </c>
      <c r="B17" s="101" t="s">
        <v>3</v>
      </c>
      <c r="C17" s="42">
        <v>9.722222222222223</v>
      </c>
      <c r="D17" s="42">
        <v>96.1921477644447</v>
      </c>
      <c r="E17" s="42">
        <v>84.72</v>
      </c>
      <c r="F17" s="110">
        <v>100</v>
      </c>
      <c r="G17" s="42">
        <v>96.9</v>
      </c>
      <c r="H17" s="42">
        <v>99.9</v>
      </c>
      <c r="I17" s="109"/>
      <c r="J17" s="42">
        <v>4.4</v>
      </c>
      <c r="K17" s="96">
        <v>11.11111111111111</v>
      </c>
      <c r="L17" s="96">
        <v>22.22222222222222</v>
      </c>
      <c r="M17" s="96">
        <v>22.22222222222222</v>
      </c>
      <c r="N17" s="96">
        <v>11.11111111111111</v>
      </c>
      <c r="O17" s="96">
        <v>11.11111111111111</v>
      </c>
      <c r="P17" s="96">
        <v>11.11111111111111</v>
      </c>
      <c r="Q17" s="104">
        <v>0</v>
      </c>
      <c r="R17" s="96">
        <v>11.11111111111111</v>
      </c>
      <c r="S17" s="96">
        <f t="shared" si="2"/>
        <v>100</v>
      </c>
      <c r="T17" s="88">
        <f t="shared" si="0"/>
        <v>74.74961308345684</v>
      </c>
      <c r="U17" s="113">
        <f t="shared" si="1"/>
        <v>8</v>
      </c>
      <c r="V17" s="97"/>
      <c r="W17" s="103"/>
      <c r="X17" s="103"/>
      <c r="Y17" s="103"/>
      <c r="Z17" s="103"/>
      <c r="AA17" s="103"/>
      <c r="AB17" s="103"/>
      <c r="AC17" s="103"/>
      <c r="AD17" s="103"/>
    </row>
    <row r="18" spans="1:30" ht="15">
      <c r="A18" s="100">
        <v>16</v>
      </c>
      <c r="B18" s="101" t="s">
        <v>4</v>
      </c>
      <c r="C18" s="42">
        <v>4.10958904109589</v>
      </c>
      <c r="D18" s="42">
        <v>91.87135757818186</v>
      </c>
      <c r="E18" s="42">
        <v>79.51</v>
      </c>
      <c r="F18" s="110">
        <v>100</v>
      </c>
      <c r="G18" s="42">
        <v>98.6</v>
      </c>
      <c r="H18" s="42">
        <v>85.9</v>
      </c>
      <c r="I18" s="42">
        <v>87.38</v>
      </c>
      <c r="J18" s="42">
        <v>0.3</v>
      </c>
      <c r="K18" s="96">
        <v>10</v>
      </c>
      <c r="L18" s="96">
        <v>20</v>
      </c>
      <c r="M18" s="96">
        <v>20</v>
      </c>
      <c r="N18" s="96">
        <v>10</v>
      </c>
      <c r="O18" s="96">
        <v>10</v>
      </c>
      <c r="P18" s="96">
        <v>10</v>
      </c>
      <c r="Q18" s="96">
        <v>10</v>
      </c>
      <c r="R18" s="96">
        <v>10</v>
      </c>
      <c r="S18" s="96">
        <f t="shared" si="2"/>
        <v>100</v>
      </c>
      <c r="T18" s="88">
        <f t="shared" si="0"/>
        <v>71.90523041974596</v>
      </c>
      <c r="U18" s="113">
        <f t="shared" si="1"/>
        <v>14</v>
      </c>
      <c r="V18" s="97"/>
      <c r="W18" s="103"/>
      <c r="X18" s="103"/>
      <c r="Y18" s="103"/>
      <c r="Z18" s="103"/>
      <c r="AA18" s="103"/>
      <c r="AB18" s="103"/>
      <c r="AC18" s="103"/>
      <c r="AD18" s="103"/>
    </row>
    <row r="19" spans="1:30" ht="15">
      <c r="A19" s="100">
        <v>17</v>
      </c>
      <c r="B19" s="101" t="s">
        <v>5</v>
      </c>
      <c r="C19" s="42">
        <v>18.072289156626507</v>
      </c>
      <c r="D19" s="42">
        <v>93.60781259062723</v>
      </c>
      <c r="E19" s="42">
        <v>77.89</v>
      </c>
      <c r="F19" s="42">
        <v>81</v>
      </c>
      <c r="G19" s="42">
        <v>90.6</v>
      </c>
      <c r="H19" s="42">
        <v>95.3</v>
      </c>
      <c r="I19" s="109"/>
      <c r="J19" s="42">
        <v>2.8</v>
      </c>
      <c r="K19" s="96">
        <v>11.11111111111111</v>
      </c>
      <c r="L19" s="96">
        <v>22.22222222222222</v>
      </c>
      <c r="M19" s="96">
        <v>22.22222222222222</v>
      </c>
      <c r="N19" s="96">
        <v>11.11111111111111</v>
      </c>
      <c r="O19" s="96">
        <v>11.11111111111111</v>
      </c>
      <c r="P19" s="96">
        <v>11.11111111111111</v>
      </c>
      <c r="Q19" s="104">
        <v>0</v>
      </c>
      <c r="R19" s="96">
        <v>11.11111111111111</v>
      </c>
      <c r="S19" s="96">
        <f t="shared" si="2"/>
        <v>100</v>
      </c>
      <c r="T19" s="88">
        <f t="shared" si="0"/>
        <v>70.0853238153201</v>
      </c>
      <c r="U19" s="113">
        <f t="shared" si="1"/>
        <v>17</v>
      </c>
      <c r="V19" s="97"/>
      <c r="W19" s="103"/>
      <c r="X19" s="103"/>
      <c r="Y19" s="103"/>
      <c r="Z19" s="103"/>
      <c r="AA19" s="103"/>
      <c r="AB19" s="103"/>
      <c r="AC19" s="103"/>
      <c r="AD19" s="103"/>
    </row>
    <row r="20" spans="1:30" ht="15">
      <c r="A20" s="100">
        <v>18</v>
      </c>
      <c r="B20" s="101" t="s">
        <v>6</v>
      </c>
      <c r="C20" s="42">
        <v>6.042296072507553</v>
      </c>
      <c r="D20" s="42">
        <v>98.63055956285461</v>
      </c>
      <c r="E20" s="42">
        <v>97.27</v>
      </c>
      <c r="F20" s="42">
        <v>87</v>
      </c>
      <c r="G20" s="42">
        <v>97.9</v>
      </c>
      <c r="H20" s="42">
        <v>99.7</v>
      </c>
      <c r="I20" s="42">
        <v>88.22</v>
      </c>
      <c r="J20" s="42">
        <v>6.7</v>
      </c>
      <c r="K20" s="96">
        <v>10</v>
      </c>
      <c r="L20" s="96">
        <v>20</v>
      </c>
      <c r="M20" s="96">
        <v>20</v>
      </c>
      <c r="N20" s="96">
        <v>10</v>
      </c>
      <c r="O20" s="96">
        <v>10</v>
      </c>
      <c r="P20" s="96">
        <v>10</v>
      </c>
      <c r="Q20" s="96">
        <v>10</v>
      </c>
      <c r="R20" s="96">
        <v>10</v>
      </c>
      <c r="S20" s="96">
        <f t="shared" si="2"/>
        <v>100</v>
      </c>
      <c r="T20" s="88">
        <f t="shared" si="0"/>
        <v>77.73634151982168</v>
      </c>
      <c r="U20" s="113">
        <f t="shared" si="1"/>
        <v>3</v>
      </c>
      <c r="V20" s="97"/>
      <c r="W20" s="103"/>
      <c r="X20" s="103"/>
      <c r="Y20" s="103"/>
      <c r="Z20" s="103"/>
      <c r="AA20" s="103"/>
      <c r="AB20" s="103"/>
      <c r="AC20" s="103"/>
      <c r="AD20" s="103"/>
    </row>
    <row r="21" spans="1:30" ht="15">
      <c r="A21" s="100">
        <v>19</v>
      </c>
      <c r="B21" s="101" t="s">
        <v>7</v>
      </c>
      <c r="C21" s="42">
        <v>2.898550724637681</v>
      </c>
      <c r="D21" s="42">
        <v>93.98965353183135</v>
      </c>
      <c r="E21" s="42">
        <v>83.37</v>
      </c>
      <c r="F21" s="42">
        <v>91</v>
      </c>
      <c r="G21" s="42">
        <v>94.4</v>
      </c>
      <c r="H21" s="42">
        <v>98</v>
      </c>
      <c r="I21" s="42">
        <v>83.9</v>
      </c>
      <c r="J21" s="42">
        <v>5.2</v>
      </c>
      <c r="K21" s="96">
        <v>10</v>
      </c>
      <c r="L21" s="96">
        <v>20</v>
      </c>
      <c r="M21" s="96">
        <v>20</v>
      </c>
      <c r="N21" s="96">
        <v>10</v>
      </c>
      <c r="O21" s="96">
        <v>10</v>
      </c>
      <c r="P21" s="96">
        <v>10</v>
      </c>
      <c r="Q21" s="96">
        <v>10</v>
      </c>
      <c r="R21" s="96">
        <v>10</v>
      </c>
      <c r="S21" s="96">
        <f t="shared" si="2"/>
        <v>100</v>
      </c>
      <c r="T21" s="88">
        <f t="shared" si="0"/>
        <v>73.01178577883003</v>
      </c>
      <c r="U21" s="113">
        <f t="shared" si="1"/>
        <v>13</v>
      </c>
      <c r="V21" s="97"/>
      <c r="W21" s="103"/>
      <c r="X21" s="103"/>
      <c r="Y21" s="103"/>
      <c r="Z21" s="103"/>
      <c r="AA21" s="103"/>
      <c r="AB21" s="103"/>
      <c r="AC21" s="103"/>
      <c r="AD21" s="103"/>
    </row>
    <row r="22" spans="1:30" ht="15">
      <c r="A22" s="100">
        <v>20</v>
      </c>
      <c r="B22" s="101" t="s">
        <v>8</v>
      </c>
      <c r="C22" s="42">
        <v>6.289308176100629</v>
      </c>
      <c r="D22" s="42">
        <v>81.56809565631681</v>
      </c>
      <c r="E22" s="42">
        <v>70.01</v>
      </c>
      <c r="F22" s="42">
        <v>93</v>
      </c>
      <c r="G22" s="42">
        <v>93.2</v>
      </c>
      <c r="H22" s="42">
        <v>83.5</v>
      </c>
      <c r="I22" s="42">
        <v>95.13</v>
      </c>
      <c r="J22" s="42">
        <v>0.6</v>
      </c>
      <c r="K22" s="96">
        <v>10</v>
      </c>
      <c r="L22" s="96">
        <v>20</v>
      </c>
      <c r="M22" s="96">
        <v>20</v>
      </c>
      <c r="N22" s="96">
        <v>10</v>
      </c>
      <c r="O22" s="96">
        <v>10</v>
      </c>
      <c r="P22" s="96">
        <v>10</v>
      </c>
      <c r="Q22" s="96">
        <v>10</v>
      </c>
      <c r="R22" s="96">
        <v>10</v>
      </c>
      <c r="S22" s="96">
        <f t="shared" si="2"/>
        <v>100</v>
      </c>
      <c r="T22" s="88">
        <f t="shared" si="0"/>
        <v>67.48754994887344</v>
      </c>
      <c r="U22" s="113">
        <f t="shared" si="1"/>
        <v>21</v>
      </c>
      <c r="V22" s="97"/>
      <c r="W22" s="103"/>
      <c r="X22" s="103"/>
      <c r="Y22" s="103"/>
      <c r="Z22" s="103"/>
      <c r="AA22" s="103"/>
      <c r="AB22" s="103"/>
      <c r="AC22" s="103"/>
      <c r="AD22" s="103"/>
    </row>
    <row r="23" spans="1:30" ht="15">
      <c r="A23" s="100">
        <v>21</v>
      </c>
      <c r="B23" s="101" t="s">
        <v>9</v>
      </c>
      <c r="C23" s="42">
        <v>8.146067415730338</v>
      </c>
      <c r="D23" s="42">
        <v>85.59960489124052</v>
      </c>
      <c r="E23" s="42">
        <v>80.23</v>
      </c>
      <c r="F23" s="42">
        <v>82</v>
      </c>
      <c r="G23" s="42">
        <v>89.9</v>
      </c>
      <c r="H23" s="42">
        <v>90.4</v>
      </c>
      <c r="I23" s="42">
        <v>61.95</v>
      </c>
      <c r="J23" s="42">
        <v>3.4</v>
      </c>
      <c r="K23" s="96">
        <v>10</v>
      </c>
      <c r="L23" s="96">
        <v>20</v>
      </c>
      <c r="M23" s="96">
        <v>20</v>
      </c>
      <c r="N23" s="96">
        <v>10</v>
      </c>
      <c r="O23" s="96">
        <v>10</v>
      </c>
      <c r="P23" s="96">
        <v>10</v>
      </c>
      <c r="Q23" s="96">
        <v>10</v>
      </c>
      <c r="R23" s="96">
        <v>10</v>
      </c>
      <c r="S23" s="96">
        <f t="shared" si="2"/>
        <v>100</v>
      </c>
      <c r="T23" s="88">
        <f t="shared" si="0"/>
        <v>66.74552771982114</v>
      </c>
      <c r="U23" s="113">
        <f t="shared" si="1"/>
        <v>24</v>
      </c>
      <c r="V23" s="97"/>
      <c r="W23" s="103"/>
      <c r="X23" s="103"/>
      <c r="Y23" s="103"/>
      <c r="Z23" s="103"/>
      <c r="AA23" s="103"/>
      <c r="AB23" s="103"/>
      <c r="AC23" s="103"/>
      <c r="AD23" s="103"/>
    </row>
    <row r="24" spans="1:30" ht="15">
      <c r="A24" s="100">
        <v>22</v>
      </c>
      <c r="B24" s="101" t="s">
        <v>10</v>
      </c>
      <c r="C24" s="42">
        <v>6.752411575562702</v>
      </c>
      <c r="D24" s="42">
        <v>77.41124556449834</v>
      </c>
      <c r="E24" s="42">
        <v>72.16</v>
      </c>
      <c r="F24" s="42">
        <v>97</v>
      </c>
      <c r="G24" s="42">
        <v>90.8</v>
      </c>
      <c r="H24" s="42">
        <v>67.6</v>
      </c>
      <c r="I24" s="42">
        <v>69.51</v>
      </c>
      <c r="J24" s="109"/>
      <c r="K24" s="96">
        <v>11.11111111111111</v>
      </c>
      <c r="L24" s="96">
        <v>22.22222222222222</v>
      </c>
      <c r="M24" s="96">
        <v>22.22222222222222</v>
      </c>
      <c r="N24" s="96">
        <v>11.11111111111111</v>
      </c>
      <c r="O24" s="96">
        <v>11.11111111111111</v>
      </c>
      <c r="P24" s="96">
        <v>11.11111111111111</v>
      </c>
      <c r="Q24" s="96">
        <v>11.11111111111111</v>
      </c>
      <c r="R24" s="104">
        <v>0</v>
      </c>
      <c r="S24" s="96">
        <f t="shared" si="2"/>
        <v>100</v>
      </c>
      <c r="T24" s="88">
        <f t="shared" si="0"/>
        <v>70.08943363383993</v>
      </c>
      <c r="U24" s="113">
        <f t="shared" si="1"/>
        <v>16</v>
      </c>
      <c r="V24" s="97"/>
      <c r="W24" s="103"/>
      <c r="X24" s="103"/>
      <c r="Y24" s="103"/>
      <c r="Z24" s="103"/>
      <c r="AA24" s="103"/>
      <c r="AB24" s="103"/>
      <c r="AC24" s="103"/>
      <c r="AD24" s="103"/>
    </row>
    <row r="25" spans="1:30" ht="15">
      <c r="A25" s="100">
        <v>23</v>
      </c>
      <c r="B25" s="101" t="s">
        <v>11</v>
      </c>
      <c r="C25" s="42">
        <v>7.042253521126761</v>
      </c>
      <c r="D25" s="42">
        <v>99.00321770637011</v>
      </c>
      <c r="E25" s="42">
        <v>84.1</v>
      </c>
      <c r="F25" s="42">
        <v>87</v>
      </c>
      <c r="G25" s="42">
        <v>88.6</v>
      </c>
      <c r="H25" s="42">
        <v>93.7</v>
      </c>
      <c r="I25" s="42">
        <v>95.01</v>
      </c>
      <c r="J25" s="42">
        <v>6</v>
      </c>
      <c r="K25" s="96">
        <v>10</v>
      </c>
      <c r="L25" s="96">
        <v>20</v>
      </c>
      <c r="M25" s="96">
        <v>20</v>
      </c>
      <c r="N25" s="96">
        <v>10</v>
      </c>
      <c r="O25" s="96">
        <v>10</v>
      </c>
      <c r="P25" s="96">
        <v>10</v>
      </c>
      <c r="Q25" s="96">
        <v>10</v>
      </c>
      <c r="R25" s="96">
        <v>10</v>
      </c>
      <c r="S25" s="96">
        <f t="shared" si="2"/>
        <v>100</v>
      </c>
      <c r="T25" s="88">
        <f t="shared" si="0"/>
        <v>74.3558688933867</v>
      </c>
      <c r="U25" s="113">
        <f t="shared" si="1"/>
        <v>10</v>
      </c>
      <c r="V25" s="97"/>
      <c r="W25" s="103"/>
      <c r="X25" s="103"/>
      <c r="Y25" s="103"/>
      <c r="Z25" s="103"/>
      <c r="AA25" s="103"/>
      <c r="AB25" s="103"/>
      <c r="AC25" s="103"/>
      <c r="AD25" s="103"/>
    </row>
    <row r="26" spans="1:30" ht="15">
      <c r="A26" s="100">
        <v>24</v>
      </c>
      <c r="B26" s="101" t="s">
        <v>12</v>
      </c>
      <c r="C26" s="42">
        <v>12.841530054644808</v>
      </c>
      <c r="D26" s="42">
        <v>93.12621943675363</v>
      </c>
      <c r="E26" s="42">
        <v>72.24</v>
      </c>
      <c r="F26" s="42">
        <v>83</v>
      </c>
      <c r="G26" s="42">
        <v>97.8</v>
      </c>
      <c r="H26" s="42">
        <v>88.9</v>
      </c>
      <c r="I26" s="42">
        <v>56.17</v>
      </c>
      <c r="J26" s="42">
        <v>0.9</v>
      </c>
      <c r="K26" s="96">
        <v>10</v>
      </c>
      <c r="L26" s="96">
        <v>20</v>
      </c>
      <c r="M26" s="96">
        <v>20</v>
      </c>
      <c r="N26" s="96">
        <v>10</v>
      </c>
      <c r="O26" s="96">
        <v>10</v>
      </c>
      <c r="P26" s="96">
        <v>10</v>
      </c>
      <c r="Q26" s="96">
        <v>10</v>
      </c>
      <c r="R26" s="96">
        <v>10</v>
      </c>
      <c r="S26" s="96">
        <f t="shared" si="2"/>
        <v>100</v>
      </c>
      <c r="T26" s="88">
        <f t="shared" si="0"/>
        <v>67.03439689281521</v>
      </c>
      <c r="U26" s="113">
        <f t="shared" si="1"/>
        <v>23</v>
      </c>
      <c r="V26" s="97"/>
      <c r="W26" s="103"/>
      <c r="X26" s="103"/>
      <c r="Y26" s="103"/>
      <c r="Z26" s="103"/>
      <c r="AA26" s="103"/>
      <c r="AB26" s="103"/>
      <c r="AC26" s="103"/>
      <c r="AD26" s="103"/>
    </row>
    <row r="27" spans="1:30" ht="15">
      <c r="A27" s="100">
        <v>25</v>
      </c>
      <c r="B27" s="101" t="s">
        <v>13</v>
      </c>
      <c r="C27" s="42">
        <v>19.746835443037973</v>
      </c>
      <c r="D27" s="42">
        <v>93.59730763842255</v>
      </c>
      <c r="E27" s="42">
        <v>94.69</v>
      </c>
      <c r="F27" s="42">
        <v>78</v>
      </c>
      <c r="G27" s="42">
        <v>95.3</v>
      </c>
      <c r="H27" s="42">
        <v>98.3</v>
      </c>
      <c r="I27" s="42">
        <v>86.52</v>
      </c>
      <c r="J27" s="42">
        <v>11.5</v>
      </c>
      <c r="K27" s="96">
        <v>10</v>
      </c>
      <c r="L27" s="96">
        <v>20</v>
      </c>
      <c r="M27" s="96">
        <v>20</v>
      </c>
      <c r="N27" s="96">
        <v>10</v>
      </c>
      <c r="O27" s="96">
        <v>10</v>
      </c>
      <c r="P27" s="96">
        <v>10</v>
      </c>
      <c r="Q27" s="96">
        <v>10</v>
      </c>
      <c r="R27" s="96">
        <v>10</v>
      </c>
      <c r="S27" s="96">
        <f t="shared" si="2"/>
        <v>100</v>
      </c>
      <c r="T27" s="88">
        <f t="shared" si="0"/>
        <v>76.59414507198831</v>
      </c>
      <c r="U27" s="113">
        <f t="shared" si="1"/>
        <v>4</v>
      </c>
      <c r="V27" s="97"/>
      <c r="W27" s="103"/>
      <c r="X27" s="103"/>
      <c r="Y27" s="103"/>
      <c r="Z27" s="103"/>
      <c r="AA27" s="103"/>
      <c r="AB27" s="103"/>
      <c r="AC27" s="103"/>
      <c r="AD27" s="103"/>
    </row>
    <row r="28" spans="1:30" ht="15">
      <c r="A28" s="100">
        <v>26</v>
      </c>
      <c r="B28" s="101" t="s">
        <v>14</v>
      </c>
      <c r="C28" s="42">
        <v>28.940568475452196</v>
      </c>
      <c r="D28" s="42">
        <v>92.3933625638175</v>
      </c>
      <c r="E28" s="42">
        <v>99.26</v>
      </c>
      <c r="F28" s="42">
        <v>79</v>
      </c>
      <c r="G28" s="42">
        <v>95.4</v>
      </c>
      <c r="H28" s="42">
        <v>99.3</v>
      </c>
      <c r="I28" s="42">
        <v>85.21</v>
      </c>
      <c r="J28" s="42">
        <v>15.5</v>
      </c>
      <c r="K28" s="96">
        <v>10</v>
      </c>
      <c r="L28" s="96">
        <v>20</v>
      </c>
      <c r="M28" s="96">
        <v>20</v>
      </c>
      <c r="N28" s="96">
        <v>10</v>
      </c>
      <c r="O28" s="96">
        <v>10</v>
      </c>
      <c r="P28" s="96">
        <v>10</v>
      </c>
      <c r="Q28" s="96">
        <v>10</v>
      </c>
      <c r="R28" s="96">
        <v>10</v>
      </c>
      <c r="S28" s="96">
        <f t="shared" si="2"/>
        <v>100</v>
      </c>
      <c r="T28" s="88">
        <f t="shared" si="0"/>
        <v>78.66572936030872</v>
      </c>
      <c r="U28" s="115">
        <f t="shared" si="1"/>
        <v>2</v>
      </c>
      <c r="V28" s="97"/>
      <c r="W28" s="103"/>
      <c r="X28" s="103"/>
      <c r="Y28" s="103"/>
      <c r="Z28" s="103"/>
      <c r="AA28" s="103"/>
      <c r="AB28" s="103"/>
      <c r="AC28" s="103"/>
      <c r="AD28" s="103"/>
    </row>
    <row r="29" spans="1:30" ht="15">
      <c r="A29" s="100">
        <v>27</v>
      </c>
      <c r="B29" s="101" t="s">
        <v>15</v>
      </c>
      <c r="C29" s="42">
        <v>14.43089430894309</v>
      </c>
      <c r="D29" s="42">
        <v>96.1815137527542</v>
      </c>
      <c r="E29" s="42">
        <v>94.69</v>
      </c>
      <c r="F29" s="42">
        <v>81</v>
      </c>
      <c r="G29" s="42">
        <v>87.9</v>
      </c>
      <c r="H29" s="42">
        <v>98.7</v>
      </c>
      <c r="I29" s="42">
        <v>85.48</v>
      </c>
      <c r="J29" s="42">
        <v>8</v>
      </c>
      <c r="K29" s="96">
        <v>10</v>
      </c>
      <c r="L29" s="96">
        <v>20</v>
      </c>
      <c r="M29" s="96">
        <v>20</v>
      </c>
      <c r="N29" s="96">
        <v>10</v>
      </c>
      <c r="O29" s="96">
        <v>10</v>
      </c>
      <c r="P29" s="96">
        <v>10</v>
      </c>
      <c r="Q29" s="96">
        <v>10</v>
      </c>
      <c r="R29" s="96">
        <v>10</v>
      </c>
      <c r="S29" s="96">
        <f t="shared" si="2"/>
        <v>100</v>
      </c>
      <c r="T29" s="88">
        <f t="shared" si="0"/>
        <v>75.72539218144514</v>
      </c>
      <c r="U29" s="113">
        <f t="shared" si="1"/>
        <v>6</v>
      </c>
      <c r="V29" s="97"/>
      <c r="W29" s="103"/>
      <c r="X29" s="103"/>
      <c r="Y29" s="103"/>
      <c r="Z29" s="103"/>
      <c r="AA29" s="103"/>
      <c r="AB29" s="103"/>
      <c r="AC29" s="103"/>
      <c r="AD29" s="103"/>
    </row>
    <row r="30" spans="1:30" ht="15">
      <c r="A30" s="96"/>
      <c r="B30" s="96"/>
      <c r="C30" s="38"/>
      <c r="D30" s="125"/>
      <c r="E30" s="112"/>
      <c r="F30" s="112"/>
      <c r="G30" s="112"/>
      <c r="H30" s="112"/>
      <c r="I30" s="112"/>
      <c r="J30" s="112"/>
      <c r="K30" s="96"/>
      <c r="L30" s="96"/>
      <c r="M30" s="96"/>
      <c r="N30" s="96"/>
      <c r="O30" s="96"/>
      <c r="P30" s="96"/>
      <c r="Q30" s="105" t="s">
        <v>39</v>
      </c>
      <c r="R30" s="105">
        <f>SUM(K3:R3)</f>
        <v>100</v>
      </c>
      <c r="S30" s="96"/>
      <c r="T30" s="116"/>
      <c r="U30" s="116"/>
      <c r="V30" s="97"/>
      <c r="W30" s="97"/>
      <c r="X30" s="97"/>
      <c r="Y30" s="97"/>
      <c r="Z30" s="97"/>
      <c r="AA30" s="97"/>
      <c r="AB30" s="97"/>
      <c r="AC30" s="97"/>
      <c r="AD30" s="97"/>
    </row>
    <row r="31" spans="1:30" ht="15">
      <c r="A31" s="96"/>
      <c r="B31" s="67" t="s">
        <v>46</v>
      </c>
      <c r="C31" s="42">
        <f aca="true" t="shared" si="3" ref="C31:J31">AVERAGE(C3:C29)</f>
        <v>10.997144274896682</v>
      </c>
      <c r="D31" s="126">
        <f t="shared" si="3"/>
        <v>91.47040510688247</v>
      </c>
      <c r="E31" s="126">
        <f t="shared" si="3"/>
        <v>84.26851851851853</v>
      </c>
      <c r="F31" s="126">
        <f t="shared" si="3"/>
        <v>84.44444444444444</v>
      </c>
      <c r="G31" s="126">
        <f t="shared" si="3"/>
        <v>92.4666666666667</v>
      </c>
      <c r="H31" s="126">
        <f t="shared" si="3"/>
        <v>90.84444444444445</v>
      </c>
      <c r="I31" s="126">
        <f t="shared" si="3"/>
        <v>78.98913043478262</v>
      </c>
      <c r="J31" s="126">
        <f t="shared" si="3"/>
        <v>4.684</v>
      </c>
      <c r="K31" s="177"/>
      <c r="L31" s="178"/>
      <c r="M31" s="178"/>
      <c r="N31" s="178"/>
      <c r="O31" s="179"/>
      <c r="P31" s="179"/>
      <c r="Q31" s="179"/>
      <c r="R31" s="179"/>
      <c r="S31" s="96"/>
      <c r="T31" s="117">
        <f>AVERAGE(T3:T29)</f>
        <v>71.74341476753276</v>
      </c>
      <c r="U31" s="117"/>
      <c r="V31" s="97"/>
      <c r="W31" s="97"/>
      <c r="X31" s="97"/>
      <c r="Y31" s="97"/>
      <c r="Z31" s="97"/>
      <c r="AA31" s="97"/>
      <c r="AB31" s="97"/>
      <c r="AC31" s="97"/>
      <c r="AD31" s="97"/>
    </row>
    <row r="32" spans="1:30" ht="15">
      <c r="A32" s="96"/>
      <c r="B32" s="67" t="s">
        <v>50</v>
      </c>
      <c r="C32" s="42">
        <f aca="true" t="shared" si="4" ref="C32:J32">STDEV(C3:C29)</f>
        <v>7.225142194245149</v>
      </c>
      <c r="D32" s="126">
        <f t="shared" si="4"/>
        <v>5.844656768644553</v>
      </c>
      <c r="E32" s="126">
        <f t="shared" si="4"/>
        <v>9.287346521644531</v>
      </c>
      <c r="F32" s="126">
        <f t="shared" si="4"/>
        <v>9.2292733830723</v>
      </c>
      <c r="G32" s="126">
        <f t="shared" si="4"/>
        <v>5.327721406437782</v>
      </c>
      <c r="H32" s="126">
        <f t="shared" si="4"/>
        <v>11.042725880496793</v>
      </c>
      <c r="I32" s="126">
        <f t="shared" si="4"/>
        <v>12.48258201474923</v>
      </c>
      <c r="J32" s="126">
        <f t="shared" si="4"/>
        <v>5.096541310863019</v>
      </c>
      <c r="K32" s="8"/>
      <c r="L32" s="8"/>
      <c r="M32" s="8"/>
      <c r="N32" s="8"/>
      <c r="O32" s="96"/>
      <c r="P32" s="96"/>
      <c r="Q32" s="96"/>
      <c r="R32" s="96"/>
      <c r="S32" s="96"/>
      <c r="T32" s="117">
        <f>STDEV(T3:T29)</f>
        <v>4.398808685364945</v>
      </c>
      <c r="U32" s="117"/>
      <c r="V32" s="97"/>
      <c r="W32" s="97"/>
      <c r="X32" s="97"/>
      <c r="Y32" s="97"/>
      <c r="Z32" s="97"/>
      <c r="AA32" s="97"/>
      <c r="AB32" s="97"/>
      <c r="AC32" s="97"/>
      <c r="AD32" s="97"/>
    </row>
    <row r="33" spans="1:30" ht="15">
      <c r="A33" s="96"/>
      <c r="B33" s="67" t="s">
        <v>47</v>
      </c>
      <c r="C33" s="127">
        <f aca="true" t="shared" si="5" ref="C33:J33">COUNT(C3:C29)</f>
        <v>27</v>
      </c>
      <c r="D33" s="128">
        <f t="shared" si="5"/>
        <v>27</v>
      </c>
      <c r="E33" s="128">
        <f t="shared" si="5"/>
        <v>27</v>
      </c>
      <c r="F33" s="128">
        <f t="shared" si="5"/>
        <v>27</v>
      </c>
      <c r="G33" s="128">
        <f t="shared" si="5"/>
        <v>27</v>
      </c>
      <c r="H33" s="128">
        <f t="shared" si="5"/>
        <v>27</v>
      </c>
      <c r="I33" s="128">
        <f t="shared" si="5"/>
        <v>23</v>
      </c>
      <c r="J33" s="128">
        <f t="shared" si="5"/>
        <v>25</v>
      </c>
      <c r="K33" s="8"/>
      <c r="L33" s="8"/>
      <c r="M33" s="8"/>
      <c r="N33" s="8"/>
      <c r="O33" s="8"/>
      <c r="P33" s="8"/>
      <c r="Q33" s="8"/>
      <c r="R33" s="8"/>
      <c r="S33" s="96"/>
      <c r="T33" s="116"/>
      <c r="U33" s="116"/>
      <c r="V33" s="97"/>
      <c r="W33" s="97"/>
      <c r="X33" s="97"/>
      <c r="Y33" s="97"/>
      <c r="Z33" s="97"/>
      <c r="AA33" s="97"/>
      <c r="AB33" s="97"/>
      <c r="AC33" s="97"/>
      <c r="AD33" s="97"/>
    </row>
    <row r="34" spans="1:30" ht="15">
      <c r="A34" s="97"/>
      <c r="B34" s="70" t="s">
        <v>48</v>
      </c>
      <c r="C34" s="71">
        <f aca="true" t="shared" si="6" ref="C34:J34">MIN(C$3:C$29)</f>
        <v>1.3440860215053763</v>
      </c>
      <c r="D34" s="71">
        <f t="shared" si="6"/>
        <v>76.87267954104041</v>
      </c>
      <c r="E34" s="71">
        <f t="shared" si="6"/>
        <v>70.01</v>
      </c>
      <c r="F34" s="71">
        <f t="shared" si="6"/>
        <v>64</v>
      </c>
      <c r="G34" s="71">
        <f t="shared" si="6"/>
        <v>76.8</v>
      </c>
      <c r="H34" s="71">
        <f t="shared" si="6"/>
        <v>55.7</v>
      </c>
      <c r="I34" s="71">
        <f t="shared" si="6"/>
        <v>54.21</v>
      </c>
      <c r="J34" s="71">
        <f t="shared" si="6"/>
        <v>0.3</v>
      </c>
      <c r="K34" s="97"/>
      <c r="L34" s="97"/>
      <c r="M34" s="97"/>
      <c r="N34" s="97"/>
      <c r="O34" s="97"/>
      <c r="P34" s="97"/>
      <c r="Q34" s="97"/>
      <c r="R34" s="97"/>
      <c r="S34" s="97"/>
      <c r="T34" s="118">
        <f>MIN(T$3:T$29)</f>
        <v>63.205535908208084</v>
      </c>
      <c r="U34" s="119"/>
      <c r="V34" s="97"/>
      <c r="W34" s="97"/>
      <c r="X34" s="97"/>
      <c r="Y34" s="97"/>
      <c r="Z34" s="97"/>
      <c r="AA34" s="97"/>
      <c r="AB34" s="97"/>
      <c r="AC34" s="97"/>
      <c r="AD34" s="97"/>
    </row>
    <row r="35" spans="1:30" ht="15">
      <c r="A35" s="97"/>
      <c r="B35" s="72" t="s">
        <v>49</v>
      </c>
      <c r="C35" s="73">
        <f aca="true" t="shared" si="7" ref="C35:J35">MAX(C$3:C$29)</f>
        <v>28.940568475452196</v>
      </c>
      <c r="D35" s="73">
        <f t="shared" si="7"/>
        <v>99.00321770637011</v>
      </c>
      <c r="E35" s="73">
        <f t="shared" si="7"/>
        <v>99.26</v>
      </c>
      <c r="F35" s="73">
        <f t="shared" si="7"/>
        <v>100</v>
      </c>
      <c r="G35" s="73">
        <f t="shared" si="7"/>
        <v>98.7</v>
      </c>
      <c r="H35" s="73">
        <f t="shared" si="7"/>
        <v>99.9</v>
      </c>
      <c r="I35" s="73">
        <f t="shared" si="7"/>
        <v>95.13</v>
      </c>
      <c r="J35" s="73">
        <f t="shared" si="7"/>
        <v>22.3</v>
      </c>
      <c r="K35" s="97"/>
      <c r="L35" s="97"/>
      <c r="M35" s="97"/>
      <c r="N35" s="97"/>
      <c r="O35" s="97"/>
      <c r="P35" s="97"/>
      <c r="Q35" s="97"/>
      <c r="R35" s="97"/>
      <c r="S35" s="97"/>
      <c r="T35" s="120">
        <f>MAX(T$3:T$29)</f>
        <v>79.00446215297902</v>
      </c>
      <c r="U35" s="119"/>
      <c r="V35" s="97"/>
      <c r="W35" s="97"/>
      <c r="X35" s="97"/>
      <c r="Y35" s="97"/>
      <c r="Z35" s="97"/>
      <c r="AA35" s="97"/>
      <c r="AB35" s="97"/>
      <c r="AC35" s="97"/>
      <c r="AD35" s="97"/>
    </row>
    <row r="36" spans="1:30" ht="15">
      <c r="A36" s="97"/>
      <c r="B36" s="97"/>
      <c r="C36" s="111"/>
      <c r="D36" s="111"/>
      <c r="E36" s="36"/>
      <c r="F36" s="36"/>
      <c r="G36" s="111"/>
      <c r="H36" s="111"/>
      <c r="I36" s="111"/>
      <c r="J36" s="111"/>
      <c r="K36" s="97"/>
      <c r="L36" s="97"/>
      <c r="M36" s="97"/>
      <c r="N36" s="97"/>
      <c r="O36" s="97"/>
      <c r="P36" s="97"/>
      <c r="Q36" s="97"/>
      <c r="R36" s="97"/>
      <c r="S36" s="97"/>
      <c r="T36" s="116"/>
      <c r="U36" s="116"/>
      <c r="V36" s="97"/>
      <c r="W36" s="97"/>
      <c r="X36" s="97"/>
      <c r="Y36" s="97"/>
      <c r="Z36" s="97"/>
      <c r="AA36" s="97"/>
      <c r="AB36" s="97"/>
      <c r="AC36" s="97"/>
      <c r="AD36" s="97"/>
    </row>
    <row r="37" spans="1:30" ht="15">
      <c r="A37" s="97"/>
      <c r="B37" s="97"/>
      <c r="C37" s="111"/>
      <c r="D37" s="111"/>
      <c r="E37" s="36"/>
      <c r="F37" s="36"/>
      <c r="G37" s="111"/>
      <c r="H37" s="111"/>
      <c r="I37" s="111"/>
      <c r="J37" s="111"/>
      <c r="K37" s="97"/>
      <c r="L37" s="97"/>
      <c r="M37" s="97"/>
      <c r="N37" s="97"/>
      <c r="O37" s="97"/>
      <c r="P37" s="97"/>
      <c r="Q37" s="97"/>
      <c r="R37" s="97"/>
      <c r="S37" s="97"/>
      <c r="T37" s="116"/>
      <c r="U37" s="116"/>
      <c r="V37" s="97"/>
      <c r="W37" s="97"/>
      <c r="X37" s="97"/>
      <c r="Y37" s="97"/>
      <c r="Z37" s="97"/>
      <c r="AA37" s="97"/>
      <c r="AB37" s="97"/>
      <c r="AC37" s="97"/>
      <c r="AD37" s="97"/>
    </row>
    <row r="38" spans="1:30" ht="15">
      <c r="A38" s="97"/>
      <c r="B38" s="97"/>
      <c r="C38" s="111"/>
      <c r="D38" s="111"/>
      <c r="E38" s="36"/>
      <c r="F38" s="36"/>
      <c r="G38" s="129"/>
      <c r="H38" s="111"/>
      <c r="I38" s="111"/>
      <c r="J38" s="111"/>
      <c r="K38" s="97"/>
      <c r="L38" s="97"/>
      <c r="M38" s="97"/>
      <c r="N38" s="97"/>
      <c r="O38" s="97"/>
      <c r="P38" s="97"/>
      <c r="Q38" s="97"/>
      <c r="R38" s="97"/>
      <c r="S38" s="97"/>
      <c r="T38" s="116"/>
      <c r="U38" s="116"/>
      <c r="V38" s="97"/>
      <c r="W38" s="97"/>
      <c r="X38" s="97"/>
      <c r="Y38" s="97"/>
      <c r="Z38" s="97"/>
      <c r="AA38" s="97"/>
      <c r="AB38" s="97"/>
      <c r="AC38" s="97"/>
      <c r="AD38" s="97"/>
    </row>
    <row r="39" spans="1:30" s="5" customFormat="1" ht="13.5" customHeight="1">
      <c r="A39" s="97"/>
      <c r="B39" s="97"/>
      <c r="C39" s="106"/>
      <c r="D39" s="106"/>
      <c r="E39" s="106"/>
      <c r="F39" s="106"/>
      <c r="G39" s="106"/>
      <c r="H39" s="112"/>
      <c r="I39" s="112"/>
      <c r="J39" s="112"/>
      <c r="K39" s="96"/>
      <c r="L39" s="96"/>
      <c r="M39" s="107"/>
      <c r="N39" s="96"/>
      <c r="O39" s="96"/>
      <c r="P39" s="96"/>
      <c r="Q39" s="96"/>
      <c r="R39" s="96"/>
      <c r="S39" s="96"/>
      <c r="T39" s="121"/>
      <c r="U39" s="121"/>
      <c r="V39" s="96"/>
      <c r="W39" s="96"/>
      <c r="X39" s="96"/>
      <c r="Y39" s="96"/>
      <c r="Z39" s="96"/>
      <c r="AA39" s="96"/>
      <c r="AB39" s="96"/>
      <c r="AC39" s="96"/>
      <c r="AD39" s="96"/>
    </row>
    <row r="40" spans="1:30" ht="15">
      <c r="A40" s="97"/>
      <c r="B40" s="97"/>
      <c r="C40" s="112"/>
      <c r="D40" s="112"/>
      <c r="E40" s="130"/>
      <c r="F40" s="112"/>
      <c r="G40" s="112"/>
      <c r="H40" s="112"/>
      <c r="I40" s="130"/>
      <c r="J40" s="112"/>
      <c r="K40" s="97"/>
      <c r="L40" s="97"/>
      <c r="M40" s="97"/>
      <c r="N40" s="97"/>
      <c r="O40" s="97"/>
      <c r="P40" s="97"/>
      <c r="Q40" s="97"/>
      <c r="R40" s="97"/>
      <c r="S40" s="97"/>
      <c r="T40" s="116"/>
      <c r="U40" s="116"/>
      <c r="V40" s="97"/>
      <c r="W40" s="97"/>
      <c r="X40" s="97"/>
      <c r="Y40" s="97"/>
      <c r="Z40" s="97"/>
      <c r="AA40" s="97"/>
      <c r="AB40" s="97"/>
      <c r="AC40" s="97"/>
      <c r="AD40" s="97"/>
    </row>
    <row r="41" spans="1:30" ht="75" customHeight="1">
      <c r="A41" s="184" t="s">
        <v>80</v>
      </c>
      <c r="B41" s="184"/>
      <c r="C41" s="95" t="s">
        <v>83</v>
      </c>
      <c r="D41" s="95" t="s">
        <v>84</v>
      </c>
      <c r="E41" s="95" t="s">
        <v>85</v>
      </c>
      <c r="F41" s="95" t="s">
        <v>86</v>
      </c>
      <c r="G41" s="95" t="s">
        <v>87</v>
      </c>
      <c r="H41" s="95" t="s">
        <v>88</v>
      </c>
      <c r="I41" s="95" t="s">
        <v>89</v>
      </c>
      <c r="J41" s="95" t="s">
        <v>90</v>
      </c>
      <c r="K41" s="180" t="s">
        <v>38</v>
      </c>
      <c r="L41" s="181"/>
      <c r="M41" s="181"/>
      <c r="N41" s="181"/>
      <c r="O41" s="181"/>
      <c r="P41" s="181"/>
      <c r="Q41" s="181"/>
      <c r="R41" s="181"/>
      <c r="S41" s="96"/>
      <c r="T41" s="65" t="s">
        <v>32</v>
      </c>
      <c r="U41" s="66" t="s">
        <v>31</v>
      </c>
      <c r="V41" s="97"/>
      <c r="W41" s="97"/>
      <c r="X41" s="97"/>
      <c r="Y41" s="97"/>
      <c r="Z41" s="97"/>
      <c r="AA41" s="97"/>
      <c r="AB41" s="97"/>
      <c r="AC41" s="97"/>
      <c r="AD41" s="97"/>
    </row>
    <row r="42" spans="1:30" ht="15">
      <c r="A42" s="81" t="s">
        <v>111</v>
      </c>
      <c r="B42" s="81" t="s">
        <v>33</v>
      </c>
      <c r="C42" s="98" t="s">
        <v>71</v>
      </c>
      <c r="D42" s="98" t="s">
        <v>72</v>
      </c>
      <c r="E42" s="98" t="s">
        <v>72</v>
      </c>
      <c r="F42" s="98" t="s">
        <v>72</v>
      </c>
      <c r="G42" s="98" t="s">
        <v>72</v>
      </c>
      <c r="H42" s="98" t="s">
        <v>72</v>
      </c>
      <c r="I42" s="98" t="s">
        <v>82</v>
      </c>
      <c r="J42" s="98" t="s">
        <v>73</v>
      </c>
      <c r="K42" s="99" t="s">
        <v>34</v>
      </c>
      <c r="L42" s="99" t="s">
        <v>35</v>
      </c>
      <c r="M42" s="99" t="s">
        <v>36</v>
      </c>
      <c r="N42" s="99" t="s">
        <v>37</v>
      </c>
      <c r="O42" s="99" t="s">
        <v>41</v>
      </c>
      <c r="P42" s="99" t="s">
        <v>42</v>
      </c>
      <c r="Q42" s="99" t="s">
        <v>43</v>
      </c>
      <c r="R42" s="99" t="s">
        <v>44</v>
      </c>
      <c r="S42" s="99"/>
      <c r="T42" s="116"/>
      <c r="U42" s="116"/>
      <c r="V42" s="97"/>
      <c r="W42" s="97"/>
      <c r="X42" s="97"/>
      <c r="Y42" s="97"/>
      <c r="Z42" s="97"/>
      <c r="AA42" s="97"/>
      <c r="AB42" s="97"/>
      <c r="AC42" s="97"/>
      <c r="AD42" s="97"/>
    </row>
    <row r="43" spans="1:30" ht="15">
      <c r="A43" s="108">
        <v>1</v>
      </c>
      <c r="B43" s="101" t="s">
        <v>29</v>
      </c>
      <c r="C43" s="42">
        <v>19.1358024691358</v>
      </c>
      <c r="D43" s="42">
        <v>97.34827996207511</v>
      </c>
      <c r="E43" s="42">
        <v>88.35</v>
      </c>
      <c r="F43" s="42">
        <v>77</v>
      </c>
      <c r="G43" s="42">
        <v>91.8</v>
      </c>
      <c r="H43" s="42">
        <v>97.1</v>
      </c>
      <c r="I43" s="42">
        <v>83.56</v>
      </c>
      <c r="J43" s="42">
        <v>2.8</v>
      </c>
      <c r="K43" s="96">
        <v>10</v>
      </c>
      <c r="L43" s="96">
        <v>20</v>
      </c>
      <c r="M43" s="96">
        <v>20</v>
      </c>
      <c r="N43" s="96">
        <v>10</v>
      </c>
      <c r="O43" s="96">
        <v>10</v>
      </c>
      <c r="P43" s="96">
        <v>10</v>
      </c>
      <c r="Q43" s="96">
        <v>10</v>
      </c>
      <c r="R43" s="96">
        <v>10</v>
      </c>
      <c r="S43" s="96">
        <f>SUM(K43:R43)</f>
        <v>100</v>
      </c>
      <c r="T43" s="88">
        <f aca="true" t="shared" si="8" ref="T43:T69">((C43*K43)+(D43*L43)+(E43*M43)+(F43*N43)+(G43*O43)+(H43*P43)+(I43*Q43)+(J43*R43))/S43</f>
        <v>74.2792362393286</v>
      </c>
      <c r="U43" s="113">
        <f>RANK(T43,T$43:T$69)</f>
        <v>12</v>
      </c>
      <c r="V43" s="97"/>
      <c r="W43" s="97"/>
      <c r="X43" s="97"/>
      <c r="Y43" s="97"/>
      <c r="Z43" s="97"/>
      <c r="AA43" s="97"/>
      <c r="AB43" s="97"/>
      <c r="AC43" s="97"/>
      <c r="AD43" s="97"/>
    </row>
    <row r="44" spans="1:30" ht="15">
      <c r="A44" s="108">
        <v>2</v>
      </c>
      <c r="B44" s="101" t="s">
        <v>20</v>
      </c>
      <c r="C44" s="42">
        <v>1.8633540372670807</v>
      </c>
      <c r="D44" s="42">
        <v>86.09105023395088</v>
      </c>
      <c r="E44" s="42">
        <v>74.46</v>
      </c>
      <c r="F44" s="42">
        <v>80</v>
      </c>
      <c r="G44" s="42">
        <v>85.1</v>
      </c>
      <c r="H44" s="42">
        <v>59.6</v>
      </c>
      <c r="I44" s="42">
        <v>70.28</v>
      </c>
      <c r="J44" s="109"/>
      <c r="K44" s="96">
        <v>11.11111111111111</v>
      </c>
      <c r="L44" s="96">
        <v>22.22222222222222</v>
      </c>
      <c r="M44" s="96">
        <v>22.22222222222222</v>
      </c>
      <c r="N44" s="96">
        <v>11.11111111111111</v>
      </c>
      <c r="O44" s="96">
        <v>11.11111111111111</v>
      </c>
      <c r="P44" s="96">
        <v>11.11111111111111</v>
      </c>
      <c r="Q44" s="96">
        <v>11.11111111111111</v>
      </c>
      <c r="R44" s="104">
        <v>0</v>
      </c>
      <c r="S44" s="96">
        <f>SUM(K44:R44)</f>
        <v>100</v>
      </c>
      <c r="T44" s="88">
        <f t="shared" si="8"/>
        <v>68.66060605612988</v>
      </c>
      <c r="U44" s="113">
        <f aca="true" t="shared" si="9" ref="U44:U69">RANK(T44,T$43:T$69)</f>
        <v>21</v>
      </c>
      <c r="V44" s="97"/>
      <c r="W44" s="97"/>
      <c r="X44" s="97"/>
      <c r="Y44" s="97"/>
      <c r="Z44" s="97"/>
      <c r="AA44" s="97"/>
      <c r="AB44" s="97"/>
      <c r="AC44" s="97"/>
      <c r="AD44" s="97"/>
    </row>
    <row r="45" spans="1:30" ht="15">
      <c r="A45" s="108">
        <v>3</v>
      </c>
      <c r="B45" s="101" t="s">
        <v>21</v>
      </c>
      <c r="C45" s="42">
        <v>4.878048780487805</v>
      </c>
      <c r="D45" s="42">
        <v>94.48387987617593</v>
      </c>
      <c r="E45" s="42">
        <v>87.87</v>
      </c>
      <c r="F45" s="42">
        <v>83</v>
      </c>
      <c r="G45" s="42">
        <v>99.3</v>
      </c>
      <c r="H45" s="42">
        <v>96.3</v>
      </c>
      <c r="I45" s="42">
        <v>92.83</v>
      </c>
      <c r="J45" s="42">
        <v>4.3</v>
      </c>
      <c r="K45" s="96">
        <v>10</v>
      </c>
      <c r="L45" s="96">
        <v>20</v>
      </c>
      <c r="M45" s="96">
        <v>20</v>
      </c>
      <c r="N45" s="96">
        <v>10</v>
      </c>
      <c r="O45" s="96">
        <v>10</v>
      </c>
      <c r="P45" s="96">
        <v>10</v>
      </c>
      <c r="Q45" s="96">
        <v>10</v>
      </c>
      <c r="R45" s="96">
        <v>10</v>
      </c>
      <c r="S45" s="96">
        <f aca="true" t="shared" si="10" ref="S45:S69">SUM(K45:R45)</f>
        <v>100</v>
      </c>
      <c r="T45" s="88">
        <f t="shared" si="8"/>
        <v>74.53158085328397</v>
      </c>
      <c r="U45" s="113">
        <f t="shared" si="9"/>
        <v>11</v>
      </c>
      <c r="V45" s="97"/>
      <c r="W45" s="97"/>
      <c r="X45" s="97"/>
      <c r="Y45" s="97"/>
      <c r="Z45" s="97"/>
      <c r="AA45" s="97"/>
      <c r="AB45" s="97"/>
      <c r="AC45" s="97"/>
      <c r="AD45" s="97"/>
    </row>
    <row r="46" spans="1:30" ht="15">
      <c r="A46" s="108">
        <v>4</v>
      </c>
      <c r="B46" s="101" t="s">
        <v>22</v>
      </c>
      <c r="C46" s="42">
        <v>18.817204301075268</v>
      </c>
      <c r="D46" s="42">
        <v>96.91059340053098</v>
      </c>
      <c r="E46" s="42">
        <v>98.8</v>
      </c>
      <c r="F46" s="42">
        <v>74</v>
      </c>
      <c r="G46" s="42">
        <v>95</v>
      </c>
      <c r="H46" s="42">
        <v>98.6</v>
      </c>
      <c r="I46" s="42">
        <v>94.41</v>
      </c>
      <c r="J46" s="42">
        <v>15.1</v>
      </c>
      <c r="K46" s="96">
        <v>10</v>
      </c>
      <c r="L46" s="96">
        <v>20</v>
      </c>
      <c r="M46" s="96">
        <v>20</v>
      </c>
      <c r="N46" s="96">
        <v>10</v>
      </c>
      <c r="O46" s="96">
        <v>10</v>
      </c>
      <c r="P46" s="96">
        <v>10</v>
      </c>
      <c r="Q46" s="96">
        <v>10</v>
      </c>
      <c r="R46" s="96">
        <v>10</v>
      </c>
      <c r="S46" s="96">
        <f t="shared" si="10"/>
        <v>100</v>
      </c>
      <c r="T46" s="88">
        <f t="shared" si="8"/>
        <v>78.73483911021373</v>
      </c>
      <c r="U46" s="113">
        <f t="shared" si="9"/>
        <v>2</v>
      </c>
      <c r="V46" s="97"/>
      <c r="W46" s="97"/>
      <c r="X46" s="97"/>
      <c r="Y46" s="97"/>
      <c r="Z46" s="97"/>
      <c r="AA46" s="97"/>
      <c r="AB46" s="97"/>
      <c r="AC46" s="97"/>
      <c r="AD46" s="97"/>
    </row>
    <row r="47" spans="1:30" ht="15">
      <c r="A47" s="108">
        <v>5</v>
      </c>
      <c r="B47" s="101" t="s">
        <v>19</v>
      </c>
      <c r="C47" s="42">
        <v>6.415094339622642</v>
      </c>
      <c r="D47" s="42">
        <v>93.56871062316762</v>
      </c>
      <c r="E47" s="42">
        <v>97.1</v>
      </c>
      <c r="F47" s="42">
        <v>90</v>
      </c>
      <c r="G47" s="42">
        <v>93.5</v>
      </c>
      <c r="H47" s="42">
        <v>98.4</v>
      </c>
      <c r="I47" s="42">
        <v>91.69</v>
      </c>
      <c r="J47" s="42">
        <v>1.9</v>
      </c>
      <c r="K47" s="96">
        <v>10</v>
      </c>
      <c r="L47" s="96">
        <v>20</v>
      </c>
      <c r="M47" s="96">
        <v>20</v>
      </c>
      <c r="N47" s="96">
        <v>10</v>
      </c>
      <c r="O47" s="96">
        <v>10</v>
      </c>
      <c r="P47" s="96">
        <v>10</v>
      </c>
      <c r="Q47" s="96">
        <v>10</v>
      </c>
      <c r="R47" s="96">
        <v>10</v>
      </c>
      <c r="S47" s="96">
        <f t="shared" si="10"/>
        <v>100</v>
      </c>
      <c r="T47" s="88">
        <f t="shared" si="8"/>
        <v>76.32425155859579</v>
      </c>
      <c r="U47" s="113">
        <f t="shared" si="9"/>
        <v>5</v>
      </c>
      <c r="V47" s="97"/>
      <c r="W47" s="97"/>
      <c r="X47" s="97"/>
      <c r="Y47" s="97"/>
      <c r="Z47" s="97"/>
      <c r="AA47" s="97"/>
      <c r="AB47" s="97"/>
      <c r="AC47" s="97"/>
      <c r="AD47" s="97"/>
    </row>
    <row r="48" spans="1:30" ht="15">
      <c r="A48" s="108">
        <v>6</v>
      </c>
      <c r="B48" s="101" t="s">
        <v>23</v>
      </c>
      <c r="C48" s="42">
        <v>5.691056910569105</v>
      </c>
      <c r="D48" s="42">
        <v>89.69043482738718</v>
      </c>
      <c r="E48" s="42">
        <v>83.92</v>
      </c>
      <c r="F48" s="42">
        <v>79</v>
      </c>
      <c r="G48" s="42">
        <v>98.2</v>
      </c>
      <c r="H48" s="42">
        <v>96.3</v>
      </c>
      <c r="I48" s="42">
        <v>82.79</v>
      </c>
      <c r="J48" s="42">
        <v>2.8</v>
      </c>
      <c r="K48" s="96">
        <v>10</v>
      </c>
      <c r="L48" s="96">
        <v>20</v>
      </c>
      <c r="M48" s="96">
        <v>20</v>
      </c>
      <c r="N48" s="96">
        <v>10</v>
      </c>
      <c r="O48" s="96">
        <v>10</v>
      </c>
      <c r="P48" s="96">
        <v>10</v>
      </c>
      <c r="Q48" s="96">
        <v>10</v>
      </c>
      <c r="R48" s="96">
        <v>10</v>
      </c>
      <c r="S48" s="96">
        <f t="shared" si="10"/>
        <v>100</v>
      </c>
      <c r="T48" s="88">
        <f t="shared" si="8"/>
        <v>71.20019265653434</v>
      </c>
      <c r="U48" s="113">
        <f t="shared" si="9"/>
        <v>17</v>
      </c>
      <c r="V48" s="97"/>
      <c r="W48" s="97"/>
      <c r="X48" s="97"/>
      <c r="Y48" s="97"/>
      <c r="Z48" s="97"/>
      <c r="AA48" s="97"/>
      <c r="AB48" s="97"/>
      <c r="AC48" s="97"/>
      <c r="AD48" s="97"/>
    </row>
    <row r="49" spans="1:30" ht="15">
      <c r="A49" s="108">
        <v>7</v>
      </c>
      <c r="B49" s="101" t="s">
        <v>24</v>
      </c>
      <c r="C49" s="42">
        <v>20.610687022900763</v>
      </c>
      <c r="D49" s="42">
        <v>97.09152624837778</v>
      </c>
      <c r="E49" s="42">
        <v>91.78</v>
      </c>
      <c r="F49" s="42">
        <v>86</v>
      </c>
      <c r="G49" s="42">
        <v>92.9</v>
      </c>
      <c r="H49" s="42">
        <v>97.3</v>
      </c>
      <c r="I49" s="42">
        <v>84.7</v>
      </c>
      <c r="J49" s="42">
        <v>1.9</v>
      </c>
      <c r="K49" s="96">
        <v>10</v>
      </c>
      <c r="L49" s="96">
        <v>20</v>
      </c>
      <c r="M49" s="96">
        <v>20</v>
      </c>
      <c r="N49" s="96">
        <v>10</v>
      </c>
      <c r="O49" s="96">
        <v>10</v>
      </c>
      <c r="P49" s="96">
        <v>10</v>
      </c>
      <c r="Q49" s="96">
        <v>10</v>
      </c>
      <c r="R49" s="96">
        <v>10</v>
      </c>
      <c r="S49" s="96">
        <f t="shared" si="10"/>
        <v>100</v>
      </c>
      <c r="T49" s="88">
        <f t="shared" si="8"/>
        <v>76.11537395196564</v>
      </c>
      <c r="U49" s="113">
        <f t="shared" si="9"/>
        <v>6</v>
      </c>
      <c r="V49" s="97"/>
      <c r="W49" s="97"/>
      <c r="X49" s="97"/>
      <c r="Y49" s="97"/>
      <c r="Z49" s="97"/>
      <c r="AA49" s="97"/>
      <c r="AB49" s="97"/>
      <c r="AC49" s="97"/>
      <c r="AD49" s="97"/>
    </row>
    <row r="50" spans="1:30" ht="15">
      <c r="A50" s="108">
        <v>8</v>
      </c>
      <c r="B50" s="101" t="s">
        <v>25</v>
      </c>
      <c r="C50" s="42">
        <v>3.3557046979865772</v>
      </c>
      <c r="D50" s="42">
        <v>90.70241964248352</v>
      </c>
      <c r="E50" s="42">
        <v>75.73</v>
      </c>
      <c r="F50" s="42">
        <v>88</v>
      </c>
      <c r="G50" s="42">
        <v>92.6</v>
      </c>
      <c r="H50" s="42">
        <v>90.2</v>
      </c>
      <c r="I50" s="42">
        <v>58.23</v>
      </c>
      <c r="J50" s="42">
        <v>0.3</v>
      </c>
      <c r="K50" s="96">
        <v>10</v>
      </c>
      <c r="L50" s="96">
        <v>20</v>
      </c>
      <c r="M50" s="96">
        <v>20</v>
      </c>
      <c r="N50" s="96">
        <v>10</v>
      </c>
      <c r="O50" s="96">
        <v>10</v>
      </c>
      <c r="P50" s="96">
        <v>10</v>
      </c>
      <c r="Q50" s="96">
        <v>10</v>
      </c>
      <c r="R50" s="96">
        <v>10</v>
      </c>
      <c r="S50" s="96">
        <f t="shared" si="10"/>
        <v>100</v>
      </c>
      <c r="T50" s="88">
        <f t="shared" si="8"/>
        <v>66.55505439829537</v>
      </c>
      <c r="U50" s="113">
        <f t="shared" si="9"/>
        <v>26</v>
      </c>
      <c r="V50" s="97"/>
      <c r="W50" s="97"/>
      <c r="X50" s="97"/>
      <c r="Y50" s="97"/>
      <c r="Z50" s="97"/>
      <c r="AA50" s="97"/>
      <c r="AB50" s="97"/>
      <c r="AC50" s="97"/>
      <c r="AD50" s="97"/>
    </row>
    <row r="51" spans="1:30" ht="15">
      <c r="A51" s="108">
        <v>9</v>
      </c>
      <c r="B51" s="101" t="s">
        <v>26</v>
      </c>
      <c r="C51" s="42">
        <v>11.03896103896104</v>
      </c>
      <c r="D51" s="42">
        <v>90.26176528537653</v>
      </c>
      <c r="E51" s="42">
        <v>70.62</v>
      </c>
      <c r="F51" s="42">
        <v>84</v>
      </c>
      <c r="G51" s="42">
        <v>90.1</v>
      </c>
      <c r="H51" s="42">
        <v>98.5</v>
      </c>
      <c r="I51" s="42">
        <v>66.54</v>
      </c>
      <c r="J51" s="42">
        <v>3.4</v>
      </c>
      <c r="K51" s="96">
        <v>10</v>
      </c>
      <c r="L51" s="96">
        <v>20</v>
      </c>
      <c r="M51" s="96">
        <v>20</v>
      </c>
      <c r="N51" s="96">
        <v>10</v>
      </c>
      <c r="O51" s="96">
        <v>10</v>
      </c>
      <c r="P51" s="96">
        <v>10</v>
      </c>
      <c r="Q51" s="96">
        <v>10</v>
      </c>
      <c r="R51" s="96">
        <v>10</v>
      </c>
      <c r="S51" s="96">
        <f t="shared" si="10"/>
        <v>100</v>
      </c>
      <c r="T51" s="88">
        <f t="shared" si="8"/>
        <v>67.53424916097141</v>
      </c>
      <c r="U51" s="113">
        <f t="shared" si="9"/>
        <v>25</v>
      </c>
      <c r="V51" s="97"/>
      <c r="W51" s="97"/>
      <c r="X51" s="97"/>
      <c r="Y51" s="97"/>
      <c r="Z51" s="97"/>
      <c r="AA51" s="97"/>
      <c r="AB51" s="97"/>
      <c r="AC51" s="97"/>
      <c r="AD51" s="97"/>
    </row>
    <row r="52" spans="1:30" ht="15">
      <c r="A52" s="108">
        <v>10</v>
      </c>
      <c r="B52" s="101" t="s">
        <v>27</v>
      </c>
      <c r="C52" s="42">
        <v>13.496932515337424</v>
      </c>
      <c r="D52" s="42">
        <v>93.52126787514514</v>
      </c>
      <c r="E52" s="42">
        <v>95.3</v>
      </c>
      <c r="F52" s="110">
        <v>100</v>
      </c>
      <c r="G52" s="42">
        <v>95.9</v>
      </c>
      <c r="H52" s="42">
        <v>96.9</v>
      </c>
      <c r="I52" s="42">
        <v>69.93</v>
      </c>
      <c r="J52" s="42">
        <v>1.5</v>
      </c>
      <c r="K52" s="96">
        <v>10</v>
      </c>
      <c r="L52" s="96">
        <v>20</v>
      </c>
      <c r="M52" s="96">
        <v>20</v>
      </c>
      <c r="N52" s="96">
        <v>10</v>
      </c>
      <c r="O52" s="96">
        <v>10</v>
      </c>
      <c r="P52" s="96">
        <v>10</v>
      </c>
      <c r="Q52" s="96">
        <v>10</v>
      </c>
      <c r="R52" s="96">
        <v>10</v>
      </c>
      <c r="S52" s="96">
        <f t="shared" si="10"/>
        <v>100</v>
      </c>
      <c r="T52" s="88">
        <f t="shared" si="8"/>
        <v>75.53694682656277</v>
      </c>
      <c r="U52" s="113">
        <f t="shared" si="9"/>
        <v>10</v>
      </c>
      <c r="V52" s="97"/>
      <c r="W52" s="97"/>
      <c r="X52" s="97"/>
      <c r="Y52" s="97"/>
      <c r="Z52" s="97"/>
      <c r="AA52" s="97"/>
      <c r="AB52" s="97"/>
      <c r="AC52" s="97"/>
      <c r="AD52" s="97"/>
    </row>
    <row r="53" spans="1:30" ht="15">
      <c r="A53" s="108">
        <v>11</v>
      </c>
      <c r="B53" s="101" t="s">
        <v>28</v>
      </c>
      <c r="C53" s="42">
        <v>2.4242424242424243</v>
      </c>
      <c r="D53" s="42">
        <v>90.3759385915375</v>
      </c>
      <c r="E53" s="42">
        <v>80.13</v>
      </c>
      <c r="F53" s="42">
        <v>94</v>
      </c>
      <c r="G53" s="42">
        <v>94.1</v>
      </c>
      <c r="H53" s="42">
        <v>94.7</v>
      </c>
      <c r="I53" s="109"/>
      <c r="J53" s="42">
        <v>1.5</v>
      </c>
      <c r="K53" s="96">
        <v>11.11111111111111</v>
      </c>
      <c r="L53" s="96">
        <v>22.22222222222222</v>
      </c>
      <c r="M53" s="96">
        <v>22.22222222222222</v>
      </c>
      <c r="N53" s="96">
        <v>11.11111111111111</v>
      </c>
      <c r="O53" s="96">
        <v>11.11111111111111</v>
      </c>
      <c r="P53" s="96">
        <v>11.11111111111111</v>
      </c>
      <c r="Q53" s="104">
        <v>0</v>
      </c>
      <c r="R53" s="96">
        <v>11.11111111111111</v>
      </c>
      <c r="S53" s="96">
        <f t="shared" si="10"/>
        <v>100</v>
      </c>
      <c r="T53" s="88">
        <f t="shared" si="8"/>
        <v>69.74845773414638</v>
      </c>
      <c r="U53" s="113">
        <f t="shared" si="9"/>
        <v>19</v>
      </c>
      <c r="V53" s="97"/>
      <c r="W53" s="97"/>
      <c r="X53" s="97"/>
      <c r="Y53" s="97"/>
      <c r="Z53" s="97"/>
      <c r="AA53" s="97"/>
      <c r="AB53" s="97"/>
      <c r="AC53" s="97"/>
      <c r="AD53" s="97"/>
    </row>
    <row r="54" spans="1:30" ht="15">
      <c r="A54" s="108">
        <v>12</v>
      </c>
      <c r="B54" s="101" t="s">
        <v>0</v>
      </c>
      <c r="C54" s="42">
        <v>13.88888888888889</v>
      </c>
      <c r="D54" s="42">
        <v>88.14851658961905</v>
      </c>
      <c r="E54" s="42">
        <v>88.88</v>
      </c>
      <c r="F54" s="42">
        <v>67</v>
      </c>
      <c r="G54" s="42">
        <v>80.1</v>
      </c>
      <c r="H54" s="42">
        <v>94.2</v>
      </c>
      <c r="I54" s="42">
        <v>91.82</v>
      </c>
      <c r="J54" s="42">
        <v>2.2</v>
      </c>
      <c r="K54" s="96">
        <v>10</v>
      </c>
      <c r="L54" s="96">
        <v>20</v>
      </c>
      <c r="M54" s="96">
        <v>20</v>
      </c>
      <c r="N54" s="96">
        <v>10</v>
      </c>
      <c r="O54" s="96">
        <v>10</v>
      </c>
      <c r="P54" s="96">
        <v>10</v>
      </c>
      <c r="Q54" s="96">
        <v>10</v>
      </c>
      <c r="R54" s="96">
        <v>10</v>
      </c>
      <c r="S54" s="96">
        <f t="shared" si="10"/>
        <v>100</v>
      </c>
      <c r="T54" s="88">
        <f t="shared" si="8"/>
        <v>70.32659220681269</v>
      </c>
      <c r="U54" s="113">
        <f t="shared" si="9"/>
        <v>18</v>
      </c>
      <c r="V54" s="97"/>
      <c r="W54" s="97"/>
      <c r="X54" s="97"/>
      <c r="Y54" s="97"/>
      <c r="Z54" s="97"/>
      <c r="AA54" s="97"/>
      <c r="AB54" s="97"/>
      <c r="AC54" s="97"/>
      <c r="AD54" s="97"/>
    </row>
    <row r="55" spans="1:30" ht="15">
      <c r="A55" s="108">
        <v>13</v>
      </c>
      <c r="B55" s="101" t="s">
        <v>1</v>
      </c>
      <c r="C55" s="42">
        <v>7.920792079207921</v>
      </c>
      <c r="D55" s="42">
        <v>78.62734890190941</v>
      </c>
      <c r="E55" s="42">
        <v>73.16</v>
      </c>
      <c r="F55" s="42">
        <v>82</v>
      </c>
      <c r="G55" s="42">
        <v>93.9</v>
      </c>
      <c r="H55" s="42">
        <v>77.6</v>
      </c>
      <c r="I55" s="42">
        <v>89.85</v>
      </c>
      <c r="J55" s="42">
        <v>0.9</v>
      </c>
      <c r="K55" s="96">
        <v>10</v>
      </c>
      <c r="L55" s="96">
        <v>20</v>
      </c>
      <c r="M55" s="96">
        <v>20</v>
      </c>
      <c r="N55" s="96">
        <v>10</v>
      </c>
      <c r="O55" s="96">
        <v>10</v>
      </c>
      <c r="P55" s="96">
        <v>10</v>
      </c>
      <c r="Q55" s="96">
        <v>10</v>
      </c>
      <c r="R55" s="96">
        <v>10</v>
      </c>
      <c r="S55" s="96">
        <f t="shared" si="10"/>
        <v>100</v>
      </c>
      <c r="T55" s="88">
        <f t="shared" si="8"/>
        <v>65.57454898830267</v>
      </c>
      <c r="U55" s="113">
        <f t="shared" si="9"/>
        <v>27</v>
      </c>
      <c r="V55" s="97"/>
      <c r="W55" s="97"/>
      <c r="X55" s="97"/>
      <c r="Y55" s="97"/>
      <c r="Z55" s="97"/>
      <c r="AA55" s="97"/>
      <c r="AB55" s="97"/>
      <c r="AC55" s="97"/>
      <c r="AD55" s="97"/>
    </row>
    <row r="56" spans="1:30" ht="15">
      <c r="A56" s="108">
        <v>14</v>
      </c>
      <c r="B56" s="101" t="s">
        <v>2</v>
      </c>
      <c r="C56" s="42">
        <v>16.80672268907563</v>
      </c>
      <c r="D56" s="42">
        <v>95.01126678378328</v>
      </c>
      <c r="E56" s="42">
        <v>82.81</v>
      </c>
      <c r="F56" s="110">
        <v>100</v>
      </c>
      <c r="G56" s="42">
        <v>95.8</v>
      </c>
      <c r="H56" s="42">
        <v>79.3</v>
      </c>
      <c r="I56" s="109"/>
      <c r="J56" s="42">
        <v>2.1</v>
      </c>
      <c r="K56" s="96">
        <v>11.11111111111111</v>
      </c>
      <c r="L56" s="96">
        <v>22.22222222222222</v>
      </c>
      <c r="M56" s="96">
        <v>22.22222222222222</v>
      </c>
      <c r="N56" s="96">
        <v>11.11111111111111</v>
      </c>
      <c r="O56" s="96">
        <v>11.11111111111111</v>
      </c>
      <c r="P56" s="96">
        <v>11.11111111111111</v>
      </c>
      <c r="Q56" s="104">
        <v>0</v>
      </c>
      <c r="R56" s="96">
        <v>11.11111111111111</v>
      </c>
      <c r="S56" s="96">
        <f t="shared" si="10"/>
        <v>100</v>
      </c>
      <c r="T56" s="88">
        <f t="shared" si="8"/>
        <v>72.18325069518247</v>
      </c>
      <c r="U56" s="113">
        <f t="shared" si="9"/>
        <v>16</v>
      </c>
      <c r="V56" s="97"/>
      <c r="W56" s="97"/>
      <c r="X56" s="97"/>
      <c r="Y56" s="97"/>
      <c r="Z56" s="97"/>
      <c r="AA56" s="97"/>
      <c r="AB56" s="97"/>
      <c r="AC56" s="97"/>
      <c r="AD56" s="97"/>
    </row>
    <row r="57" spans="1:30" ht="15">
      <c r="A57" s="108">
        <v>15</v>
      </c>
      <c r="B57" s="101" t="s">
        <v>3</v>
      </c>
      <c r="C57" s="42">
        <v>12.698412698412698</v>
      </c>
      <c r="D57" s="42">
        <v>96.80282486285138</v>
      </c>
      <c r="E57" s="42">
        <v>87.78</v>
      </c>
      <c r="F57" s="110">
        <v>100</v>
      </c>
      <c r="G57" s="42">
        <v>97</v>
      </c>
      <c r="H57" s="42">
        <v>100</v>
      </c>
      <c r="I57" s="109"/>
      <c r="J57" s="42">
        <v>4.8</v>
      </c>
      <c r="K57" s="96">
        <v>11.11111111111111</v>
      </c>
      <c r="L57" s="96">
        <v>22.22222222222222</v>
      </c>
      <c r="M57" s="96">
        <v>22.22222222222222</v>
      </c>
      <c r="N57" s="96">
        <v>11.11111111111111</v>
      </c>
      <c r="O57" s="96">
        <v>11.11111111111111</v>
      </c>
      <c r="P57" s="96">
        <v>11.11111111111111</v>
      </c>
      <c r="Q57" s="104">
        <v>0</v>
      </c>
      <c r="R57" s="96">
        <v>11.11111111111111</v>
      </c>
      <c r="S57" s="96">
        <f t="shared" si="10"/>
        <v>100</v>
      </c>
      <c r="T57" s="88">
        <f t="shared" si="8"/>
        <v>75.96267360267949</v>
      </c>
      <c r="U57" s="113">
        <f t="shared" si="9"/>
        <v>8</v>
      </c>
      <c r="V57" s="97"/>
      <c r="W57" s="97"/>
      <c r="X57" s="97"/>
      <c r="Y57" s="97"/>
      <c r="Z57" s="97"/>
      <c r="AA57" s="97"/>
      <c r="AB57" s="97"/>
      <c r="AC57" s="97"/>
      <c r="AD57" s="97"/>
    </row>
    <row r="58" spans="1:30" ht="15">
      <c r="A58" s="108">
        <v>16</v>
      </c>
      <c r="B58" s="101" t="s">
        <v>4</v>
      </c>
      <c r="C58" s="42">
        <v>3.3783783783783785</v>
      </c>
      <c r="D58" s="42">
        <v>91.33091605476801</v>
      </c>
      <c r="E58" s="42">
        <v>84.77</v>
      </c>
      <c r="F58" s="110">
        <v>100</v>
      </c>
      <c r="G58" s="42">
        <v>99.1</v>
      </c>
      <c r="H58" s="42">
        <v>89.9</v>
      </c>
      <c r="I58" s="42">
        <v>92.08</v>
      </c>
      <c r="J58" s="42">
        <v>0.3</v>
      </c>
      <c r="K58" s="96">
        <v>10</v>
      </c>
      <c r="L58" s="96">
        <v>20</v>
      </c>
      <c r="M58" s="96">
        <v>20</v>
      </c>
      <c r="N58" s="96">
        <v>10</v>
      </c>
      <c r="O58" s="96">
        <v>10</v>
      </c>
      <c r="P58" s="96">
        <v>10</v>
      </c>
      <c r="Q58" s="96">
        <v>10</v>
      </c>
      <c r="R58" s="96">
        <v>10</v>
      </c>
      <c r="S58" s="96">
        <f t="shared" si="10"/>
        <v>100</v>
      </c>
      <c r="T58" s="88">
        <f t="shared" si="8"/>
        <v>73.69602104879144</v>
      </c>
      <c r="U58" s="113">
        <f t="shared" si="9"/>
        <v>14</v>
      </c>
      <c r="V58" s="97"/>
      <c r="W58" s="97"/>
      <c r="X58" s="97"/>
      <c r="Y58" s="97"/>
      <c r="Z58" s="97"/>
      <c r="AA58" s="97"/>
      <c r="AB58" s="97"/>
      <c r="AC58" s="97"/>
      <c r="AD58" s="97"/>
    </row>
    <row r="59" spans="1:30" ht="15">
      <c r="A59" s="108">
        <v>17</v>
      </c>
      <c r="B59" s="101" t="s">
        <v>5</v>
      </c>
      <c r="C59" s="42">
        <v>16.216216216216218</v>
      </c>
      <c r="D59" s="42">
        <v>93.621470843846</v>
      </c>
      <c r="E59" s="42">
        <v>76.39</v>
      </c>
      <c r="F59" s="42">
        <v>81</v>
      </c>
      <c r="G59" s="42">
        <v>89.4</v>
      </c>
      <c r="H59" s="42">
        <v>95.5</v>
      </c>
      <c r="I59" s="109"/>
      <c r="J59" s="42">
        <v>2.6</v>
      </c>
      <c r="K59" s="96">
        <v>11.11111111111111</v>
      </c>
      <c r="L59" s="96">
        <v>22.22222222222222</v>
      </c>
      <c r="M59" s="96">
        <v>22.22222222222222</v>
      </c>
      <c r="N59" s="96">
        <v>11.11111111111111</v>
      </c>
      <c r="O59" s="96">
        <v>11.11111111111111</v>
      </c>
      <c r="P59" s="96">
        <v>11.11111111111111</v>
      </c>
      <c r="Q59" s="104">
        <v>0</v>
      </c>
      <c r="R59" s="96">
        <v>11.11111111111111</v>
      </c>
      <c r="S59" s="96">
        <f t="shared" si="10"/>
        <v>100</v>
      </c>
      <c r="T59" s="88">
        <f t="shared" si="8"/>
        <v>69.41546198932313</v>
      </c>
      <c r="U59" s="113">
        <f t="shared" si="9"/>
        <v>20</v>
      </c>
      <c r="V59" s="97"/>
      <c r="W59" s="97"/>
      <c r="X59" s="97"/>
      <c r="Y59" s="97"/>
      <c r="Z59" s="97"/>
      <c r="AA59" s="97"/>
      <c r="AB59" s="97"/>
      <c r="AC59" s="97"/>
      <c r="AD59" s="97"/>
    </row>
    <row r="60" spans="1:30" ht="15">
      <c r="A60" s="108">
        <v>18</v>
      </c>
      <c r="B60" s="101" t="s">
        <v>6</v>
      </c>
      <c r="C60" s="42">
        <v>3.7735849056603774</v>
      </c>
      <c r="D60" s="42">
        <v>98.80796917538495</v>
      </c>
      <c r="E60" s="42">
        <v>97.13</v>
      </c>
      <c r="F60" s="42">
        <v>89</v>
      </c>
      <c r="G60" s="42">
        <v>98.5</v>
      </c>
      <c r="H60" s="42">
        <v>99.8</v>
      </c>
      <c r="I60" s="42">
        <v>86.75</v>
      </c>
      <c r="J60" s="42">
        <v>6.3</v>
      </c>
      <c r="K60" s="96">
        <v>10</v>
      </c>
      <c r="L60" s="96">
        <v>20</v>
      </c>
      <c r="M60" s="96">
        <v>20</v>
      </c>
      <c r="N60" s="96">
        <v>10</v>
      </c>
      <c r="O60" s="96">
        <v>10</v>
      </c>
      <c r="P60" s="96">
        <v>10</v>
      </c>
      <c r="Q60" s="96">
        <v>10</v>
      </c>
      <c r="R60" s="96">
        <v>10</v>
      </c>
      <c r="S60" s="96">
        <f t="shared" si="10"/>
        <v>100</v>
      </c>
      <c r="T60" s="88">
        <f t="shared" si="8"/>
        <v>77.59995232564303</v>
      </c>
      <c r="U60" s="113">
        <f t="shared" si="9"/>
        <v>4</v>
      </c>
      <c r="V60" s="97"/>
      <c r="W60" s="97"/>
      <c r="X60" s="97"/>
      <c r="Y60" s="97"/>
      <c r="Z60" s="97"/>
      <c r="AA60" s="97"/>
      <c r="AB60" s="97"/>
      <c r="AC60" s="97"/>
      <c r="AD60" s="97"/>
    </row>
    <row r="61" spans="1:30" ht="15">
      <c r="A61" s="108">
        <v>19</v>
      </c>
      <c r="B61" s="101" t="s">
        <v>7</v>
      </c>
      <c r="C61" s="42">
        <v>3.821656050955414</v>
      </c>
      <c r="D61" s="42">
        <v>94.93324634038841</v>
      </c>
      <c r="E61" s="42">
        <v>82.42</v>
      </c>
      <c r="F61" s="42">
        <v>96</v>
      </c>
      <c r="G61" s="42">
        <v>95.5</v>
      </c>
      <c r="H61" s="42">
        <v>98.7</v>
      </c>
      <c r="I61" s="42">
        <v>87.91</v>
      </c>
      <c r="J61" s="42">
        <v>4.3</v>
      </c>
      <c r="K61" s="96">
        <v>10</v>
      </c>
      <c r="L61" s="96">
        <v>20</v>
      </c>
      <c r="M61" s="96">
        <v>20</v>
      </c>
      <c r="N61" s="96">
        <v>10</v>
      </c>
      <c r="O61" s="96">
        <v>10</v>
      </c>
      <c r="P61" s="96">
        <v>10</v>
      </c>
      <c r="Q61" s="96">
        <v>10</v>
      </c>
      <c r="R61" s="96">
        <v>10</v>
      </c>
      <c r="S61" s="96">
        <f t="shared" si="10"/>
        <v>100</v>
      </c>
      <c r="T61" s="88">
        <f t="shared" si="8"/>
        <v>74.09381487317323</v>
      </c>
      <c r="U61" s="113">
        <f t="shared" si="9"/>
        <v>13</v>
      </c>
      <c r="V61" s="97"/>
      <c r="W61" s="97"/>
      <c r="X61" s="97"/>
      <c r="Y61" s="97"/>
      <c r="Z61" s="97"/>
      <c r="AA61" s="97"/>
      <c r="AB61" s="97"/>
      <c r="AC61" s="97"/>
      <c r="AD61" s="97"/>
    </row>
    <row r="62" spans="1:30" ht="15">
      <c r="A62" s="108">
        <v>20</v>
      </c>
      <c r="B62" s="101" t="s">
        <v>8</v>
      </c>
      <c r="C62" s="42">
        <v>5.185185185185185</v>
      </c>
      <c r="D62" s="42">
        <v>83.22466809012673</v>
      </c>
      <c r="E62" s="42">
        <v>66.88</v>
      </c>
      <c r="F62" s="110">
        <v>100</v>
      </c>
      <c r="G62" s="42">
        <v>95.4</v>
      </c>
      <c r="H62" s="42">
        <v>87.1</v>
      </c>
      <c r="I62" s="42">
        <v>95.94</v>
      </c>
      <c r="J62" s="42">
        <v>0.6</v>
      </c>
      <c r="K62" s="96">
        <v>10</v>
      </c>
      <c r="L62" s="96">
        <v>20</v>
      </c>
      <c r="M62" s="96">
        <v>20</v>
      </c>
      <c r="N62" s="96">
        <v>10</v>
      </c>
      <c r="O62" s="96">
        <v>10</v>
      </c>
      <c r="P62" s="96">
        <v>10</v>
      </c>
      <c r="Q62" s="96">
        <v>10</v>
      </c>
      <c r="R62" s="96">
        <v>10</v>
      </c>
      <c r="S62" s="96">
        <f t="shared" si="10"/>
        <v>100</v>
      </c>
      <c r="T62" s="88">
        <f t="shared" si="8"/>
        <v>68.44345213654385</v>
      </c>
      <c r="U62" s="113">
        <f t="shared" si="9"/>
        <v>23</v>
      </c>
      <c r="V62" s="97"/>
      <c r="W62" s="97"/>
      <c r="X62" s="97"/>
      <c r="Y62" s="97"/>
      <c r="Z62" s="97"/>
      <c r="AA62" s="97"/>
      <c r="AB62" s="97"/>
      <c r="AC62" s="97"/>
      <c r="AD62" s="97"/>
    </row>
    <row r="63" spans="1:30" ht="15">
      <c r="A63" s="108">
        <v>21</v>
      </c>
      <c r="B63" s="101" t="s">
        <v>9</v>
      </c>
      <c r="C63" s="42">
        <v>8.974358974358974</v>
      </c>
      <c r="D63" s="42">
        <v>86.05494717177261</v>
      </c>
      <c r="E63" s="42">
        <v>79.67</v>
      </c>
      <c r="F63" s="42">
        <v>88</v>
      </c>
      <c r="G63" s="42">
        <v>92.7</v>
      </c>
      <c r="H63" s="42">
        <v>92.1</v>
      </c>
      <c r="I63" s="42">
        <v>62.29</v>
      </c>
      <c r="J63" s="42">
        <v>2.9</v>
      </c>
      <c r="K63" s="96">
        <v>10</v>
      </c>
      <c r="L63" s="96">
        <v>20</v>
      </c>
      <c r="M63" s="96">
        <v>20</v>
      </c>
      <c r="N63" s="96">
        <v>10</v>
      </c>
      <c r="O63" s="96">
        <v>10</v>
      </c>
      <c r="P63" s="96">
        <v>10</v>
      </c>
      <c r="Q63" s="96">
        <v>10</v>
      </c>
      <c r="R63" s="96">
        <v>10</v>
      </c>
      <c r="S63" s="96">
        <f t="shared" si="10"/>
        <v>100</v>
      </c>
      <c r="T63" s="88">
        <f t="shared" si="8"/>
        <v>67.84142533179042</v>
      </c>
      <c r="U63" s="113">
        <f t="shared" si="9"/>
        <v>24</v>
      </c>
      <c r="V63" s="97"/>
      <c r="W63" s="97"/>
      <c r="X63" s="97"/>
      <c r="Y63" s="97"/>
      <c r="Z63" s="97"/>
      <c r="AA63" s="97"/>
      <c r="AB63" s="97"/>
      <c r="AC63" s="97"/>
      <c r="AD63" s="97"/>
    </row>
    <row r="64" spans="1:30" ht="15">
      <c r="A64" s="108">
        <v>22</v>
      </c>
      <c r="B64" s="101" t="s">
        <v>10</v>
      </c>
      <c r="C64" s="42">
        <v>8.633093525179856</v>
      </c>
      <c r="D64" s="42">
        <v>78.84991918777516</v>
      </c>
      <c r="E64" s="42">
        <v>74.28</v>
      </c>
      <c r="F64" s="110">
        <v>100</v>
      </c>
      <c r="G64" s="42">
        <v>94.7</v>
      </c>
      <c r="H64" s="42">
        <v>70.1</v>
      </c>
      <c r="I64" s="42">
        <v>74.26</v>
      </c>
      <c r="J64" s="109"/>
      <c r="K64" s="96">
        <v>11.11111111111111</v>
      </c>
      <c r="L64" s="96">
        <v>22.22222222222222</v>
      </c>
      <c r="M64" s="96">
        <v>22.22222222222222</v>
      </c>
      <c r="N64" s="96">
        <v>11.11111111111111</v>
      </c>
      <c r="O64" s="96">
        <v>11.11111111111111</v>
      </c>
      <c r="P64" s="96">
        <v>11.11111111111111</v>
      </c>
      <c r="Q64" s="96">
        <v>11.11111111111111</v>
      </c>
      <c r="R64" s="104">
        <v>0</v>
      </c>
      <c r="S64" s="96">
        <f t="shared" si="10"/>
        <v>100</v>
      </c>
      <c r="T64" s="88">
        <f t="shared" si="8"/>
        <v>72.6614368778589</v>
      </c>
      <c r="U64" s="113">
        <f t="shared" si="9"/>
        <v>15</v>
      </c>
      <c r="V64" s="97"/>
      <c r="W64" s="97"/>
      <c r="X64" s="97"/>
      <c r="Y64" s="97"/>
      <c r="Z64" s="97"/>
      <c r="AA64" s="97"/>
      <c r="AB64" s="97"/>
      <c r="AC64" s="97"/>
      <c r="AD64" s="97"/>
    </row>
    <row r="65" spans="1:30" ht="15">
      <c r="A65" s="108">
        <v>23</v>
      </c>
      <c r="B65" s="101" t="s">
        <v>11</v>
      </c>
      <c r="C65" s="42">
        <v>5.172413793103448</v>
      </c>
      <c r="D65" s="42">
        <v>99.40093538634986</v>
      </c>
      <c r="E65" s="42">
        <v>82.77</v>
      </c>
      <c r="F65" s="42">
        <v>96</v>
      </c>
      <c r="G65" s="42">
        <v>94.8</v>
      </c>
      <c r="H65" s="42">
        <v>94.6</v>
      </c>
      <c r="I65" s="42">
        <v>96.93</v>
      </c>
      <c r="J65" s="42">
        <v>4.7</v>
      </c>
      <c r="K65" s="96">
        <v>10</v>
      </c>
      <c r="L65" s="96">
        <v>20</v>
      </c>
      <c r="M65" s="96">
        <v>20</v>
      </c>
      <c r="N65" s="96">
        <v>10</v>
      </c>
      <c r="O65" s="96">
        <v>10</v>
      </c>
      <c r="P65" s="96">
        <v>10</v>
      </c>
      <c r="Q65" s="96">
        <v>10</v>
      </c>
      <c r="R65" s="96">
        <v>10</v>
      </c>
      <c r="S65" s="96">
        <f t="shared" si="10"/>
        <v>100</v>
      </c>
      <c r="T65" s="88">
        <f t="shared" si="8"/>
        <v>75.65442845658032</v>
      </c>
      <c r="U65" s="113">
        <f t="shared" si="9"/>
        <v>9</v>
      </c>
      <c r="V65" s="97"/>
      <c r="W65" s="97"/>
      <c r="X65" s="97"/>
      <c r="Y65" s="97"/>
      <c r="Z65" s="97"/>
      <c r="AA65" s="97"/>
      <c r="AB65" s="97"/>
      <c r="AC65" s="97"/>
      <c r="AD65" s="97"/>
    </row>
    <row r="66" spans="1:30" ht="15">
      <c r="A66" s="108">
        <v>24</v>
      </c>
      <c r="B66" s="101" t="s">
        <v>12</v>
      </c>
      <c r="C66" s="42">
        <v>13.125</v>
      </c>
      <c r="D66" s="42">
        <v>93.03134071815889</v>
      </c>
      <c r="E66" s="42">
        <v>70.63</v>
      </c>
      <c r="F66" s="42">
        <v>86</v>
      </c>
      <c r="G66" s="42">
        <v>99.4</v>
      </c>
      <c r="H66" s="42">
        <v>90.7</v>
      </c>
      <c r="I66" s="42">
        <v>68.75</v>
      </c>
      <c r="J66" s="42">
        <v>0.9</v>
      </c>
      <c r="K66" s="96">
        <v>10</v>
      </c>
      <c r="L66" s="96">
        <v>20</v>
      </c>
      <c r="M66" s="96">
        <v>20</v>
      </c>
      <c r="N66" s="96">
        <v>10</v>
      </c>
      <c r="O66" s="96">
        <v>10</v>
      </c>
      <c r="P66" s="96">
        <v>10</v>
      </c>
      <c r="Q66" s="96">
        <v>10</v>
      </c>
      <c r="R66" s="96">
        <v>10</v>
      </c>
      <c r="S66" s="96">
        <f t="shared" si="10"/>
        <v>100</v>
      </c>
      <c r="T66" s="88">
        <f t="shared" si="8"/>
        <v>68.61976814363177</v>
      </c>
      <c r="U66" s="113">
        <f t="shared" si="9"/>
        <v>22</v>
      </c>
      <c r="V66" s="97"/>
      <c r="W66" s="97"/>
      <c r="X66" s="97"/>
      <c r="Y66" s="97"/>
      <c r="Z66" s="97"/>
      <c r="AA66" s="97"/>
      <c r="AB66" s="97"/>
      <c r="AC66" s="97"/>
      <c r="AD66" s="97"/>
    </row>
    <row r="67" spans="1:30" ht="15">
      <c r="A67" s="108">
        <v>25</v>
      </c>
      <c r="B67" s="101" t="s">
        <v>13</v>
      </c>
      <c r="C67" s="42">
        <v>18.435754189944134</v>
      </c>
      <c r="D67" s="42">
        <v>95.02563121294313</v>
      </c>
      <c r="E67" s="42">
        <v>94.37</v>
      </c>
      <c r="F67" s="42">
        <v>84</v>
      </c>
      <c r="G67" s="42">
        <v>97.5</v>
      </c>
      <c r="H67" s="42">
        <v>98.8</v>
      </c>
      <c r="I67" s="42">
        <v>90.46</v>
      </c>
      <c r="J67" s="42">
        <v>8.4</v>
      </c>
      <c r="K67" s="96">
        <v>10</v>
      </c>
      <c r="L67" s="96">
        <v>20</v>
      </c>
      <c r="M67" s="96">
        <v>20</v>
      </c>
      <c r="N67" s="96">
        <v>10</v>
      </c>
      <c r="O67" s="96">
        <v>10</v>
      </c>
      <c r="P67" s="96">
        <v>10</v>
      </c>
      <c r="Q67" s="96">
        <v>10</v>
      </c>
      <c r="R67" s="96">
        <v>10</v>
      </c>
      <c r="S67" s="96">
        <f t="shared" si="10"/>
        <v>100</v>
      </c>
      <c r="T67" s="88">
        <f t="shared" si="8"/>
        <v>77.63870166158304</v>
      </c>
      <c r="U67" s="113">
        <f t="shared" si="9"/>
        <v>3</v>
      </c>
      <c r="V67" s="97"/>
      <c r="W67" s="97"/>
      <c r="X67" s="97"/>
      <c r="Y67" s="97"/>
      <c r="Z67" s="97"/>
      <c r="AA67" s="97"/>
      <c r="AB67" s="97"/>
      <c r="AC67" s="97"/>
      <c r="AD67" s="97"/>
    </row>
    <row r="68" spans="1:30" ht="15">
      <c r="A68" s="108">
        <v>26</v>
      </c>
      <c r="B68" s="101" t="s">
        <v>14</v>
      </c>
      <c r="C68" s="42">
        <v>26.81564245810056</v>
      </c>
      <c r="D68" s="42">
        <v>93.31215020227707</v>
      </c>
      <c r="E68" s="42">
        <v>99.16</v>
      </c>
      <c r="F68" s="42">
        <v>87</v>
      </c>
      <c r="G68" s="42">
        <v>97.7</v>
      </c>
      <c r="H68" s="42">
        <v>99.2</v>
      </c>
      <c r="I68" s="42">
        <v>88.41</v>
      </c>
      <c r="J68" s="42">
        <v>9.9</v>
      </c>
      <c r="K68" s="96">
        <v>10</v>
      </c>
      <c r="L68" s="96">
        <v>20</v>
      </c>
      <c r="M68" s="96">
        <v>20</v>
      </c>
      <c r="N68" s="96">
        <v>10</v>
      </c>
      <c r="O68" s="96">
        <v>10</v>
      </c>
      <c r="P68" s="96">
        <v>10</v>
      </c>
      <c r="Q68" s="96">
        <v>10</v>
      </c>
      <c r="R68" s="96">
        <v>10</v>
      </c>
      <c r="S68" s="96">
        <f t="shared" si="10"/>
        <v>100</v>
      </c>
      <c r="T68" s="88">
        <f t="shared" si="8"/>
        <v>79.39699428626547</v>
      </c>
      <c r="U68" s="113">
        <f t="shared" si="9"/>
        <v>1</v>
      </c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ht="15">
      <c r="A69" s="108">
        <v>27</v>
      </c>
      <c r="B69" s="101" t="s">
        <v>15</v>
      </c>
      <c r="C69" s="42">
        <v>15</v>
      </c>
      <c r="D69" s="42">
        <v>96.24047027283643</v>
      </c>
      <c r="E69" s="42">
        <v>93.7</v>
      </c>
      <c r="F69" s="42">
        <v>85</v>
      </c>
      <c r="G69" s="42">
        <v>90.4</v>
      </c>
      <c r="H69" s="42">
        <v>98.8</v>
      </c>
      <c r="I69" s="42">
        <v>85.6</v>
      </c>
      <c r="J69" s="42">
        <v>6.4</v>
      </c>
      <c r="K69" s="96">
        <v>10</v>
      </c>
      <c r="L69" s="96">
        <v>20</v>
      </c>
      <c r="M69" s="96">
        <v>20</v>
      </c>
      <c r="N69" s="96">
        <v>10</v>
      </c>
      <c r="O69" s="96">
        <v>10</v>
      </c>
      <c r="P69" s="96">
        <v>10</v>
      </c>
      <c r="Q69" s="96">
        <v>10</v>
      </c>
      <c r="R69" s="96">
        <v>10</v>
      </c>
      <c r="S69" s="96">
        <f t="shared" si="10"/>
        <v>100</v>
      </c>
      <c r="T69" s="88">
        <f t="shared" si="8"/>
        <v>76.10809405456729</v>
      </c>
      <c r="U69" s="113">
        <f t="shared" si="9"/>
        <v>7</v>
      </c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ht="15">
      <c r="A70" s="96"/>
      <c r="B70" s="96"/>
      <c r="C70" s="38"/>
      <c r="D70" s="125"/>
      <c r="E70" s="112"/>
      <c r="F70" s="112"/>
      <c r="G70" s="112"/>
      <c r="H70" s="112"/>
      <c r="I70" s="112"/>
      <c r="J70" s="112"/>
      <c r="K70" s="96"/>
      <c r="L70" s="96"/>
      <c r="M70" s="96"/>
      <c r="N70" s="96"/>
      <c r="O70" s="96"/>
      <c r="P70" s="96"/>
      <c r="Q70" s="105" t="s">
        <v>39</v>
      </c>
      <c r="R70" s="105">
        <f>SUM(K43:R43)</f>
        <v>100</v>
      </c>
      <c r="S70" s="96"/>
      <c r="T70" s="116"/>
      <c r="U70" s="116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ht="15">
      <c r="A71" s="96"/>
      <c r="B71" s="67" t="s">
        <v>46</v>
      </c>
      <c r="C71" s="42">
        <f>AVERAGE(C43:C69)</f>
        <v>10.65085883593532</v>
      </c>
      <c r="D71" s="126">
        <f aca="true" t="shared" si="11" ref="D71:J71">AVERAGE(D43:D69)</f>
        <v>91.94331438374071</v>
      </c>
      <c r="E71" s="126">
        <f t="shared" si="11"/>
        <v>84.4022222222222</v>
      </c>
      <c r="F71" s="126">
        <f t="shared" si="11"/>
        <v>88</v>
      </c>
      <c r="G71" s="126">
        <f t="shared" si="11"/>
        <v>94.08888888888889</v>
      </c>
      <c r="H71" s="126">
        <f t="shared" si="11"/>
        <v>92.23333333333332</v>
      </c>
      <c r="I71" s="126">
        <f t="shared" si="11"/>
        <v>82.87</v>
      </c>
      <c r="J71" s="126">
        <f t="shared" si="11"/>
        <v>3.7120000000000006</v>
      </c>
      <c r="K71" s="177"/>
      <c r="L71" s="178"/>
      <c r="M71" s="178"/>
      <c r="N71" s="178"/>
      <c r="O71" s="179"/>
      <c r="P71" s="179"/>
      <c r="Q71" s="179"/>
      <c r="R71" s="179"/>
      <c r="S71" s="96"/>
      <c r="T71" s="117">
        <f>AVERAGE(T43:T69)</f>
        <v>72.75694093425025</v>
      </c>
      <c r="U71" s="11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ht="15">
      <c r="A72" s="96"/>
      <c r="B72" s="67" t="s">
        <v>50</v>
      </c>
      <c r="C72" s="42">
        <f>STDEV(C43:C69)</f>
        <v>6.712927638866015</v>
      </c>
      <c r="D72" s="126">
        <f aca="true" t="shared" si="12" ref="D72:J72">STDEV(D43:D69)</f>
        <v>5.51532134368335</v>
      </c>
      <c r="E72" s="126">
        <f t="shared" si="12"/>
        <v>9.548013620778242</v>
      </c>
      <c r="F72" s="126">
        <f t="shared" si="12"/>
        <v>8.978607053178383</v>
      </c>
      <c r="G72" s="126">
        <f t="shared" si="12"/>
        <v>4.388738502237932</v>
      </c>
      <c r="H72" s="126">
        <f t="shared" si="12"/>
        <v>9.839011832809069</v>
      </c>
      <c r="I72" s="126">
        <f t="shared" si="12"/>
        <v>11.538776916435769</v>
      </c>
      <c r="J72" s="126">
        <f t="shared" si="12"/>
        <v>3.418128142712031</v>
      </c>
      <c r="K72" s="8"/>
      <c r="L72" s="8"/>
      <c r="M72" s="8"/>
      <c r="N72" s="8"/>
      <c r="O72" s="96"/>
      <c r="P72" s="96"/>
      <c r="Q72" s="96"/>
      <c r="R72" s="96"/>
      <c r="S72" s="96"/>
      <c r="T72" s="117">
        <f>STDEV(T43:T69)</f>
        <v>4.018033390730162</v>
      </c>
      <c r="U72" s="117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ht="15">
      <c r="A73" s="96"/>
      <c r="B73" s="67" t="s">
        <v>47</v>
      </c>
      <c r="C73" s="127">
        <f>COUNT(C43:C69)</f>
        <v>27</v>
      </c>
      <c r="D73" s="128">
        <f aca="true" t="shared" si="13" ref="D73:J73">COUNT(D43:D69)</f>
        <v>27</v>
      </c>
      <c r="E73" s="128">
        <f t="shared" si="13"/>
        <v>27</v>
      </c>
      <c r="F73" s="128">
        <f t="shared" si="13"/>
        <v>27</v>
      </c>
      <c r="G73" s="128">
        <f t="shared" si="13"/>
        <v>27</v>
      </c>
      <c r="H73" s="128">
        <f t="shared" si="13"/>
        <v>27</v>
      </c>
      <c r="I73" s="128">
        <f t="shared" si="13"/>
        <v>23</v>
      </c>
      <c r="J73" s="128">
        <f t="shared" si="13"/>
        <v>25</v>
      </c>
      <c r="K73" s="8"/>
      <c r="L73" s="8"/>
      <c r="M73" s="8"/>
      <c r="N73" s="8"/>
      <c r="O73" s="8"/>
      <c r="P73" s="8"/>
      <c r="Q73" s="8"/>
      <c r="R73" s="8"/>
      <c r="S73" s="96"/>
      <c r="T73" s="116"/>
      <c r="U73" s="116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ht="15">
      <c r="A74" s="97"/>
      <c r="B74" s="70" t="s">
        <v>48</v>
      </c>
      <c r="C74" s="71">
        <f>MIN(C43:C69)</f>
        <v>1.8633540372670807</v>
      </c>
      <c r="D74" s="71">
        <f aca="true" t="shared" si="14" ref="D74:J74">MIN(D43:D69)</f>
        <v>78.62734890190941</v>
      </c>
      <c r="E74" s="71">
        <f t="shared" si="14"/>
        <v>66.88</v>
      </c>
      <c r="F74" s="71">
        <f t="shared" si="14"/>
        <v>67</v>
      </c>
      <c r="G74" s="71">
        <f t="shared" si="14"/>
        <v>80.1</v>
      </c>
      <c r="H74" s="71">
        <f t="shared" si="14"/>
        <v>59.6</v>
      </c>
      <c r="I74" s="71">
        <f t="shared" si="14"/>
        <v>58.23</v>
      </c>
      <c r="J74" s="71">
        <f t="shared" si="14"/>
        <v>0.3</v>
      </c>
      <c r="K74" s="97"/>
      <c r="L74" s="97"/>
      <c r="M74" s="97"/>
      <c r="N74" s="97"/>
      <c r="O74" s="97"/>
      <c r="P74" s="97"/>
      <c r="Q74" s="97"/>
      <c r="R74" s="97"/>
      <c r="S74" s="97"/>
      <c r="T74" s="118">
        <f>MIN(T$3:T$29)</f>
        <v>63.205535908208084</v>
      </c>
      <c r="U74" s="119"/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ht="15">
      <c r="A75" s="97"/>
      <c r="B75" s="72" t="s">
        <v>49</v>
      </c>
      <c r="C75" s="73">
        <f>MAX(C43:C69)</f>
        <v>26.81564245810056</v>
      </c>
      <c r="D75" s="73">
        <f aca="true" t="shared" si="15" ref="D75:J75">MAX(D43:D69)</f>
        <v>99.40093538634986</v>
      </c>
      <c r="E75" s="73">
        <f t="shared" si="15"/>
        <v>99.16</v>
      </c>
      <c r="F75" s="73">
        <f t="shared" si="15"/>
        <v>100</v>
      </c>
      <c r="G75" s="73">
        <f t="shared" si="15"/>
        <v>99.4</v>
      </c>
      <c r="H75" s="73">
        <f t="shared" si="15"/>
        <v>100</v>
      </c>
      <c r="I75" s="73">
        <f t="shared" si="15"/>
        <v>96.93</v>
      </c>
      <c r="J75" s="73">
        <f t="shared" si="15"/>
        <v>15.1</v>
      </c>
      <c r="K75" s="97"/>
      <c r="L75" s="97"/>
      <c r="M75" s="97"/>
      <c r="N75" s="97"/>
      <c r="O75" s="97"/>
      <c r="P75" s="97"/>
      <c r="Q75" s="97"/>
      <c r="R75" s="97"/>
      <c r="S75" s="97"/>
      <c r="T75" s="120">
        <f>MAX(T$3:T$29)</f>
        <v>79.00446215297902</v>
      </c>
      <c r="U75" s="119"/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ht="15">
      <c r="A76" s="97"/>
      <c r="B76" s="97"/>
      <c r="C76" s="111"/>
      <c r="D76" s="111"/>
      <c r="E76" s="36"/>
      <c r="F76" s="36"/>
      <c r="G76" s="111"/>
      <c r="H76" s="111"/>
      <c r="I76" s="111"/>
      <c r="J76" s="111"/>
      <c r="K76" s="97"/>
      <c r="L76" s="97"/>
      <c r="M76" s="97"/>
      <c r="N76" s="97"/>
      <c r="O76" s="97"/>
      <c r="P76" s="97"/>
      <c r="Q76" s="97"/>
      <c r="R76" s="97"/>
      <c r="S76" s="97"/>
      <c r="T76" s="116"/>
      <c r="U76" s="116"/>
      <c r="V76" s="97"/>
      <c r="W76" s="97"/>
      <c r="X76" s="97"/>
      <c r="Y76" s="97"/>
      <c r="Z76" s="97"/>
      <c r="AA76" s="97"/>
      <c r="AB76" s="97"/>
      <c r="AC76" s="97"/>
      <c r="AD76" s="97"/>
    </row>
    <row r="77" spans="1:30" ht="15">
      <c r="A77" s="97"/>
      <c r="B77" s="97"/>
      <c r="C77" s="111"/>
      <c r="D77" s="111"/>
      <c r="E77" s="36"/>
      <c r="F77" s="36"/>
      <c r="G77" s="111"/>
      <c r="H77" s="111"/>
      <c r="I77" s="111"/>
      <c r="J77" s="111"/>
      <c r="K77" s="97"/>
      <c r="L77" s="97"/>
      <c r="M77" s="97"/>
      <c r="N77" s="97"/>
      <c r="O77" s="97"/>
      <c r="P77" s="97"/>
      <c r="Q77" s="97"/>
      <c r="R77" s="97"/>
      <c r="S77" s="97"/>
      <c r="T77" s="116"/>
      <c r="U77" s="116"/>
      <c r="V77" s="97"/>
      <c r="W77" s="97"/>
      <c r="X77" s="97"/>
      <c r="Y77" s="97"/>
      <c r="Z77" s="97"/>
      <c r="AA77" s="97"/>
      <c r="AB77" s="97"/>
      <c r="AC77" s="97"/>
      <c r="AD77" s="97"/>
    </row>
    <row r="78" spans="1:30" ht="15">
      <c r="A78" s="97"/>
      <c r="B78" s="97"/>
      <c r="C78" s="111"/>
      <c r="D78" s="111"/>
      <c r="E78" s="36"/>
      <c r="F78" s="36"/>
      <c r="G78" s="129"/>
      <c r="H78" s="111"/>
      <c r="I78" s="111"/>
      <c r="J78" s="111"/>
      <c r="K78" s="97"/>
      <c r="L78" s="97"/>
      <c r="M78" s="97"/>
      <c r="N78" s="97"/>
      <c r="O78" s="97"/>
      <c r="P78" s="97"/>
      <c r="Q78" s="97"/>
      <c r="R78" s="97"/>
      <c r="S78" s="97"/>
      <c r="T78" s="116"/>
      <c r="U78" s="116"/>
      <c r="V78" s="97"/>
      <c r="W78" s="97"/>
      <c r="X78" s="97"/>
      <c r="Y78" s="97"/>
      <c r="Z78" s="97"/>
      <c r="AA78" s="97"/>
      <c r="AB78" s="97"/>
      <c r="AC78" s="97"/>
      <c r="AD78" s="97"/>
    </row>
    <row r="79" spans="1:30" ht="15">
      <c r="A79" s="97"/>
      <c r="B79" s="97"/>
      <c r="C79" s="111"/>
      <c r="D79" s="111"/>
      <c r="E79" s="111"/>
      <c r="F79" s="111"/>
      <c r="G79" s="111"/>
      <c r="H79" s="111"/>
      <c r="I79" s="111"/>
      <c r="J79" s="111"/>
      <c r="K79" s="97"/>
      <c r="L79" s="97"/>
      <c r="M79" s="97"/>
      <c r="N79" s="97"/>
      <c r="O79" s="97"/>
      <c r="P79" s="97"/>
      <c r="Q79" s="97"/>
      <c r="R79" s="97"/>
      <c r="S79" s="97"/>
      <c r="T79" s="116"/>
      <c r="U79" s="116"/>
      <c r="V79" s="97"/>
      <c r="W79" s="97"/>
      <c r="X79" s="97"/>
      <c r="Y79" s="97"/>
      <c r="Z79" s="97"/>
      <c r="AA79" s="97"/>
      <c r="AB79" s="97"/>
      <c r="AC79" s="97"/>
      <c r="AD79" s="97"/>
    </row>
    <row r="80" spans="1:30" ht="13.5" customHeight="1">
      <c r="A80" s="97"/>
      <c r="B80" s="97"/>
      <c r="C80" s="112"/>
      <c r="D80" s="112"/>
      <c r="E80" s="130"/>
      <c r="F80" s="112"/>
      <c r="G80" s="112"/>
      <c r="H80" s="112"/>
      <c r="I80" s="130"/>
      <c r="J80" s="112"/>
      <c r="K80" s="97"/>
      <c r="L80" s="97"/>
      <c r="M80" s="97"/>
      <c r="N80" s="97"/>
      <c r="O80" s="97"/>
      <c r="P80" s="97"/>
      <c r="Q80" s="97"/>
      <c r="R80" s="97"/>
      <c r="S80" s="97"/>
      <c r="T80" s="116"/>
      <c r="U80" s="116"/>
      <c r="V80" s="97"/>
      <c r="W80" s="97"/>
      <c r="X80" s="97"/>
      <c r="Y80" s="97"/>
      <c r="Z80" s="97"/>
      <c r="AA80" s="97"/>
      <c r="AB80" s="97"/>
      <c r="AC80" s="97"/>
      <c r="AD80" s="97"/>
    </row>
    <row r="81" spans="1:30" ht="75" customHeight="1">
      <c r="A81" s="184" t="s">
        <v>81</v>
      </c>
      <c r="B81" s="184"/>
      <c r="C81" s="95" t="s">
        <v>83</v>
      </c>
      <c r="D81" s="95" t="s">
        <v>84</v>
      </c>
      <c r="E81" s="95" t="s">
        <v>85</v>
      </c>
      <c r="F81" s="95" t="s">
        <v>86</v>
      </c>
      <c r="G81" s="95" t="s">
        <v>87</v>
      </c>
      <c r="H81" s="95" t="s">
        <v>88</v>
      </c>
      <c r="I81" s="95" t="s">
        <v>89</v>
      </c>
      <c r="J81" s="95" t="s">
        <v>90</v>
      </c>
      <c r="K81" s="180" t="s">
        <v>38</v>
      </c>
      <c r="L81" s="181"/>
      <c r="M81" s="181"/>
      <c r="N81" s="181"/>
      <c r="O81" s="181"/>
      <c r="P81" s="181"/>
      <c r="Q81" s="181"/>
      <c r="R81" s="181"/>
      <c r="S81" s="96"/>
      <c r="T81" s="65" t="s">
        <v>32</v>
      </c>
      <c r="U81" s="66" t="s">
        <v>31</v>
      </c>
      <c r="V81" s="97"/>
      <c r="W81" s="97"/>
      <c r="X81" s="97"/>
      <c r="Y81" s="97"/>
      <c r="Z81" s="97"/>
      <c r="AA81" s="97"/>
      <c r="AB81" s="97"/>
      <c r="AC81" s="97"/>
      <c r="AD81" s="97"/>
    </row>
    <row r="82" spans="1:30" ht="15">
      <c r="A82" s="81" t="s">
        <v>111</v>
      </c>
      <c r="B82" s="81" t="s">
        <v>33</v>
      </c>
      <c r="C82" s="98" t="s">
        <v>71</v>
      </c>
      <c r="D82" s="98" t="s">
        <v>72</v>
      </c>
      <c r="E82" s="98" t="s">
        <v>72</v>
      </c>
      <c r="F82" s="98" t="s">
        <v>72</v>
      </c>
      <c r="G82" s="98" t="s">
        <v>72</v>
      </c>
      <c r="H82" s="98" t="s">
        <v>72</v>
      </c>
      <c r="I82" s="98" t="s">
        <v>82</v>
      </c>
      <c r="J82" s="98" t="s">
        <v>73</v>
      </c>
      <c r="K82" s="99" t="s">
        <v>34</v>
      </c>
      <c r="L82" s="99" t="s">
        <v>35</v>
      </c>
      <c r="M82" s="99" t="s">
        <v>36</v>
      </c>
      <c r="N82" s="99" t="s">
        <v>37</v>
      </c>
      <c r="O82" s="99" t="s">
        <v>41</v>
      </c>
      <c r="P82" s="99" t="s">
        <v>42</v>
      </c>
      <c r="Q82" s="99" t="s">
        <v>43</v>
      </c>
      <c r="R82" s="99" t="s">
        <v>44</v>
      </c>
      <c r="S82" s="99"/>
      <c r="T82" s="116"/>
      <c r="U82" s="116"/>
      <c r="V82" s="97"/>
      <c r="W82" s="97"/>
      <c r="X82" s="97"/>
      <c r="Y82" s="97"/>
      <c r="Z82" s="97"/>
      <c r="AA82" s="97"/>
      <c r="AB82" s="97"/>
      <c r="AC82" s="97"/>
      <c r="AD82" s="97"/>
    </row>
    <row r="83" spans="1:30" ht="15">
      <c r="A83" s="108">
        <v>1</v>
      </c>
      <c r="B83" s="101" t="s">
        <v>29</v>
      </c>
      <c r="C83" s="42">
        <v>16.243654822335024</v>
      </c>
      <c r="D83" s="42">
        <v>97.61476612783264</v>
      </c>
      <c r="E83" s="42">
        <v>88.08</v>
      </c>
      <c r="F83" s="42">
        <v>74</v>
      </c>
      <c r="G83" s="42">
        <v>92.5</v>
      </c>
      <c r="H83" s="42">
        <v>97.2</v>
      </c>
      <c r="I83" s="42">
        <v>72.88</v>
      </c>
      <c r="J83" s="42">
        <v>3</v>
      </c>
      <c r="K83" s="96">
        <v>10</v>
      </c>
      <c r="L83" s="96">
        <v>20</v>
      </c>
      <c r="M83" s="96">
        <v>20</v>
      </c>
      <c r="N83" s="96">
        <v>10</v>
      </c>
      <c r="O83" s="96">
        <v>10</v>
      </c>
      <c r="P83" s="96">
        <v>10</v>
      </c>
      <c r="Q83" s="96">
        <v>10</v>
      </c>
      <c r="R83" s="96">
        <v>10</v>
      </c>
      <c r="S83" s="96">
        <f>SUM(K83:R83)</f>
        <v>100</v>
      </c>
      <c r="T83" s="88">
        <f aca="true" t="shared" si="16" ref="T83:T109">((C83*K83)+(D83*L83)+(E83*M83)+(F83*N83)+(G83*O83)+(H83*P83)+(I83*Q83)+(J83*R83))/S83</f>
        <v>72.72131870780002</v>
      </c>
      <c r="U83" s="113">
        <f>RANK(T83,T$83:T$109)</f>
        <v>12</v>
      </c>
      <c r="V83" s="97"/>
      <c r="W83" s="97"/>
      <c r="X83" s="97"/>
      <c r="Y83" s="97"/>
      <c r="Z83" s="97"/>
      <c r="AA83" s="97"/>
      <c r="AB83" s="97"/>
      <c r="AC83" s="97"/>
      <c r="AD83" s="97"/>
    </row>
    <row r="84" spans="1:30" ht="15">
      <c r="A84" s="108">
        <v>2</v>
      </c>
      <c r="B84" s="101" t="s">
        <v>20</v>
      </c>
      <c r="C84" s="42">
        <v>0.9478672985781991</v>
      </c>
      <c r="D84" s="42">
        <v>84.20768964604832</v>
      </c>
      <c r="E84" s="42">
        <v>71.48</v>
      </c>
      <c r="F84" s="42">
        <v>70</v>
      </c>
      <c r="G84" s="42">
        <v>73</v>
      </c>
      <c r="H84" s="42">
        <v>53</v>
      </c>
      <c r="I84" s="42">
        <v>57.1</v>
      </c>
      <c r="J84" s="109"/>
      <c r="K84" s="96">
        <v>11.11111111111111</v>
      </c>
      <c r="L84" s="96">
        <v>22.22222222222222</v>
      </c>
      <c r="M84" s="96">
        <v>22.22222222222222</v>
      </c>
      <c r="N84" s="96">
        <v>11.11111111111111</v>
      </c>
      <c r="O84" s="96">
        <v>11.11111111111111</v>
      </c>
      <c r="P84" s="96">
        <v>11.11111111111111</v>
      </c>
      <c r="Q84" s="96">
        <v>11.11111111111111</v>
      </c>
      <c r="R84" s="104">
        <v>0</v>
      </c>
      <c r="S84" s="96">
        <f>SUM(K84:R84)</f>
        <v>100</v>
      </c>
      <c r="T84" s="88">
        <f t="shared" si="16"/>
        <v>62.82480517674165</v>
      </c>
      <c r="U84" s="113">
        <f aca="true" t="shared" si="17" ref="U84:U109">RANK(T84,T$83:T$109)</f>
        <v>26</v>
      </c>
      <c r="V84" s="97"/>
      <c r="W84" s="97"/>
      <c r="X84" s="97"/>
      <c r="Y84" s="97"/>
      <c r="Z84" s="97"/>
      <c r="AA84" s="97"/>
      <c r="AB84" s="97"/>
      <c r="AC84" s="97"/>
      <c r="AD84" s="97"/>
    </row>
    <row r="85" spans="1:30" ht="15">
      <c r="A85" s="108">
        <v>3</v>
      </c>
      <c r="B85" s="101" t="s">
        <v>21</v>
      </c>
      <c r="C85" s="42">
        <v>5.853658536585367</v>
      </c>
      <c r="D85" s="42">
        <v>95.0649358777088</v>
      </c>
      <c r="E85" s="42">
        <v>85.16</v>
      </c>
      <c r="F85" s="42">
        <v>80</v>
      </c>
      <c r="G85" s="42">
        <v>98.2</v>
      </c>
      <c r="H85" s="42">
        <v>95.2</v>
      </c>
      <c r="I85" s="42">
        <v>86.56</v>
      </c>
      <c r="J85" s="42">
        <v>4</v>
      </c>
      <c r="K85" s="96">
        <v>10</v>
      </c>
      <c r="L85" s="96">
        <v>20</v>
      </c>
      <c r="M85" s="96">
        <v>20</v>
      </c>
      <c r="N85" s="96">
        <v>10</v>
      </c>
      <c r="O85" s="96">
        <v>10</v>
      </c>
      <c r="P85" s="96">
        <v>10</v>
      </c>
      <c r="Q85" s="96">
        <v>10</v>
      </c>
      <c r="R85" s="96">
        <v>10</v>
      </c>
      <c r="S85" s="96">
        <f aca="true" t="shared" si="18" ref="S85:S109">SUM(K85:R85)</f>
        <v>100</v>
      </c>
      <c r="T85" s="88">
        <f t="shared" si="16"/>
        <v>73.0263530292003</v>
      </c>
      <c r="U85" s="113">
        <f t="shared" si="17"/>
        <v>11</v>
      </c>
      <c r="V85" s="97"/>
      <c r="W85" s="97"/>
      <c r="X85" s="97"/>
      <c r="Y85" s="97"/>
      <c r="Z85" s="97"/>
      <c r="AA85" s="97"/>
      <c r="AB85" s="97"/>
      <c r="AC85" s="97"/>
      <c r="AD85" s="97"/>
    </row>
    <row r="86" spans="1:30" ht="15">
      <c r="A86" s="108">
        <v>4</v>
      </c>
      <c r="B86" s="101" t="s">
        <v>22</v>
      </c>
      <c r="C86" s="42">
        <v>18.181818181818183</v>
      </c>
      <c r="D86" s="42">
        <v>97.31950079956295</v>
      </c>
      <c r="E86" s="42">
        <v>99.36</v>
      </c>
      <c r="F86" s="42">
        <v>71</v>
      </c>
      <c r="G86" s="42">
        <v>94.2</v>
      </c>
      <c r="H86" s="42">
        <v>99.4</v>
      </c>
      <c r="I86" s="42">
        <v>89.7</v>
      </c>
      <c r="J86" s="42">
        <v>29.2</v>
      </c>
      <c r="K86" s="96">
        <v>10</v>
      </c>
      <c r="L86" s="96">
        <v>20</v>
      </c>
      <c r="M86" s="96">
        <v>20</v>
      </c>
      <c r="N86" s="96">
        <v>10</v>
      </c>
      <c r="O86" s="96">
        <v>10</v>
      </c>
      <c r="P86" s="96">
        <v>10</v>
      </c>
      <c r="Q86" s="96">
        <v>10</v>
      </c>
      <c r="R86" s="96">
        <v>10</v>
      </c>
      <c r="S86" s="96">
        <f t="shared" si="18"/>
        <v>100</v>
      </c>
      <c r="T86" s="88">
        <f t="shared" si="16"/>
        <v>79.5040819780944</v>
      </c>
      <c r="U86" s="113">
        <f t="shared" si="17"/>
        <v>1</v>
      </c>
      <c r="V86" s="97"/>
      <c r="W86" s="97"/>
      <c r="X86" s="97"/>
      <c r="Y86" s="97"/>
      <c r="Z86" s="97"/>
      <c r="AA86" s="97"/>
      <c r="AB86" s="97"/>
      <c r="AC86" s="97"/>
      <c r="AD86" s="97"/>
    </row>
    <row r="87" spans="1:30" ht="15">
      <c r="A87" s="108">
        <v>5</v>
      </c>
      <c r="B87" s="101" t="s">
        <v>19</v>
      </c>
      <c r="C87" s="42">
        <v>11.239193083573488</v>
      </c>
      <c r="D87" s="42">
        <v>92.84360715069286</v>
      </c>
      <c r="E87" s="42">
        <v>94.37</v>
      </c>
      <c r="F87" s="42">
        <v>88</v>
      </c>
      <c r="G87" s="42">
        <v>92.6</v>
      </c>
      <c r="H87" s="42">
        <v>97.5</v>
      </c>
      <c r="I87" s="42">
        <v>85.99</v>
      </c>
      <c r="J87" s="42">
        <v>2</v>
      </c>
      <c r="K87" s="96">
        <v>10</v>
      </c>
      <c r="L87" s="96">
        <v>20</v>
      </c>
      <c r="M87" s="96">
        <v>20</v>
      </c>
      <c r="N87" s="96">
        <v>10</v>
      </c>
      <c r="O87" s="96">
        <v>10</v>
      </c>
      <c r="P87" s="96">
        <v>10</v>
      </c>
      <c r="Q87" s="96">
        <v>10</v>
      </c>
      <c r="R87" s="96">
        <v>10</v>
      </c>
      <c r="S87" s="96">
        <f t="shared" si="18"/>
        <v>100</v>
      </c>
      <c r="T87" s="88">
        <f t="shared" si="16"/>
        <v>75.17564073849591</v>
      </c>
      <c r="U87" s="113">
        <f t="shared" si="17"/>
        <v>7</v>
      </c>
      <c r="V87" s="97"/>
      <c r="W87" s="97"/>
      <c r="X87" s="97"/>
      <c r="Y87" s="97"/>
      <c r="Z87" s="97"/>
      <c r="AA87" s="97"/>
      <c r="AB87" s="97"/>
      <c r="AC87" s="97"/>
      <c r="AD87" s="97"/>
    </row>
    <row r="88" spans="1:30" ht="15">
      <c r="A88" s="108">
        <v>6</v>
      </c>
      <c r="B88" s="101" t="s">
        <v>23</v>
      </c>
      <c r="C88" s="42">
        <v>8</v>
      </c>
      <c r="D88" s="42">
        <v>92.49220041236303</v>
      </c>
      <c r="E88" s="42">
        <v>82.74</v>
      </c>
      <c r="F88" s="42">
        <v>69</v>
      </c>
      <c r="G88" s="42">
        <v>95.4</v>
      </c>
      <c r="H88" s="42">
        <v>92</v>
      </c>
      <c r="I88" s="42">
        <v>74.58</v>
      </c>
      <c r="J88" s="42">
        <v>4.1</v>
      </c>
      <c r="K88" s="96">
        <v>10</v>
      </c>
      <c r="L88" s="96">
        <v>20</v>
      </c>
      <c r="M88" s="96">
        <v>20</v>
      </c>
      <c r="N88" s="96">
        <v>10</v>
      </c>
      <c r="O88" s="96">
        <v>10</v>
      </c>
      <c r="P88" s="96">
        <v>10</v>
      </c>
      <c r="Q88" s="96">
        <v>10</v>
      </c>
      <c r="R88" s="96">
        <v>10</v>
      </c>
      <c r="S88" s="96">
        <f t="shared" si="18"/>
        <v>100</v>
      </c>
      <c r="T88" s="88">
        <f t="shared" si="16"/>
        <v>69.3544400824726</v>
      </c>
      <c r="U88" s="113">
        <f t="shared" si="17"/>
        <v>18</v>
      </c>
      <c r="V88" s="97"/>
      <c r="W88" s="97"/>
      <c r="X88" s="97"/>
      <c r="Y88" s="97"/>
      <c r="Z88" s="97"/>
      <c r="AA88" s="97"/>
      <c r="AB88" s="97"/>
      <c r="AC88" s="97"/>
      <c r="AD88" s="97"/>
    </row>
    <row r="89" spans="1:30" ht="15">
      <c r="A89" s="108">
        <v>7</v>
      </c>
      <c r="B89" s="101" t="s">
        <v>24</v>
      </c>
      <c r="C89" s="42">
        <v>27.7027027027027</v>
      </c>
      <c r="D89" s="42">
        <v>95.39069458826755</v>
      </c>
      <c r="E89" s="42">
        <v>88.5</v>
      </c>
      <c r="F89" s="42">
        <v>87</v>
      </c>
      <c r="G89" s="42">
        <v>93.3</v>
      </c>
      <c r="H89" s="42">
        <v>97.2</v>
      </c>
      <c r="I89" s="42">
        <v>78.83</v>
      </c>
      <c r="J89" s="42">
        <v>3.1</v>
      </c>
      <c r="K89" s="96">
        <v>10</v>
      </c>
      <c r="L89" s="96">
        <v>20</v>
      </c>
      <c r="M89" s="96">
        <v>20</v>
      </c>
      <c r="N89" s="96">
        <v>10</v>
      </c>
      <c r="O89" s="96">
        <v>10</v>
      </c>
      <c r="P89" s="96">
        <v>10</v>
      </c>
      <c r="Q89" s="96">
        <v>10</v>
      </c>
      <c r="R89" s="96">
        <v>10</v>
      </c>
      <c r="S89" s="96">
        <f t="shared" si="18"/>
        <v>100</v>
      </c>
      <c r="T89" s="88">
        <f t="shared" si="16"/>
        <v>75.49140918792378</v>
      </c>
      <c r="U89" s="113">
        <f t="shared" si="17"/>
        <v>6</v>
      </c>
      <c r="V89" s="97"/>
      <c r="W89" s="97"/>
      <c r="X89" s="97"/>
      <c r="Y89" s="97"/>
      <c r="Z89" s="97"/>
      <c r="AA89" s="97"/>
      <c r="AB89" s="97"/>
      <c r="AC89" s="97"/>
      <c r="AD89" s="97"/>
    </row>
    <row r="90" spans="1:30" ht="15">
      <c r="A90" s="108">
        <v>8</v>
      </c>
      <c r="B90" s="101" t="s">
        <v>25</v>
      </c>
      <c r="C90" s="42">
        <v>1.1363636363636365</v>
      </c>
      <c r="D90" s="42">
        <v>88.11196210135431</v>
      </c>
      <c r="E90" s="42">
        <v>79.04</v>
      </c>
      <c r="F90" s="42">
        <v>83</v>
      </c>
      <c r="G90" s="42">
        <v>88.7</v>
      </c>
      <c r="H90" s="42">
        <v>85.6</v>
      </c>
      <c r="I90" s="42">
        <v>50.44</v>
      </c>
      <c r="J90" s="42">
        <v>0.2</v>
      </c>
      <c r="K90" s="96">
        <v>10</v>
      </c>
      <c r="L90" s="96">
        <v>20</v>
      </c>
      <c r="M90" s="96">
        <v>20</v>
      </c>
      <c r="N90" s="96">
        <v>10</v>
      </c>
      <c r="O90" s="96">
        <v>10</v>
      </c>
      <c r="P90" s="96">
        <v>10</v>
      </c>
      <c r="Q90" s="96">
        <v>10</v>
      </c>
      <c r="R90" s="96">
        <v>10</v>
      </c>
      <c r="S90" s="96">
        <f t="shared" si="18"/>
        <v>100</v>
      </c>
      <c r="T90" s="88">
        <f t="shared" si="16"/>
        <v>64.33802878390722</v>
      </c>
      <c r="U90" s="113">
        <f t="shared" si="17"/>
        <v>25</v>
      </c>
      <c r="V90" s="97"/>
      <c r="W90" s="97"/>
      <c r="X90" s="97"/>
      <c r="Y90" s="97"/>
      <c r="Z90" s="97"/>
      <c r="AA90" s="97"/>
      <c r="AB90" s="97"/>
      <c r="AC90" s="97"/>
      <c r="AD90" s="97"/>
    </row>
    <row r="91" spans="1:30" ht="15">
      <c r="A91" s="108">
        <v>9</v>
      </c>
      <c r="B91" s="101" t="s">
        <v>26</v>
      </c>
      <c r="C91" s="42">
        <v>9.13978494623656</v>
      </c>
      <c r="D91" s="42">
        <v>91.29180359814546</v>
      </c>
      <c r="E91" s="42">
        <v>71.16</v>
      </c>
      <c r="F91" s="42">
        <v>82</v>
      </c>
      <c r="G91" s="42">
        <v>88.5</v>
      </c>
      <c r="H91" s="42">
        <v>97.6</v>
      </c>
      <c r="I91" s="42">
        <v>63.1</v>
      </c>
      <c r="J91" s="42">
        <v>5.6</v>
      </c>
      <c r="K91" s="96">
        <v>10</v>
      </c>
      <c r="L91" s="96">
        <v>20</v>
      </c>
      <c r="M91" s="96">
        <v>20</v>
      </c>
      <c r="N91" s="96">
        <v>10</v>
      </c>
      <c r="O91" s="96">
        <v>10</v>
      </c>
      <c r="P91" s="96">
        <v>10</v>
      </c>
      <c r="Q91" s="96">
        <v>10</v>
      </c>
      <c r="R91" s="96">
        <v>10</v>
      </c>
      <c r="S91" s="96">
        <f t="shared" si="18"/>
        <v>100</v>
      </c>
      <c r="T91" s="88">
        <f t="shared" si="16"/>
        <v>67.08433921425275</v>
      </c>
      <c r="U91" s="113">
        <f t="shared" si="17"/>
        <v>21</v>
      </c>
      <c r="V91" s="97"/>
      <c r="W91" s="97"/>
      <c r="X91" s="97"/>
      <c r="Y91" s="97"/>
      <c r="Z91" s="97"/>
      <c r="AA91" s="97"/>
      <c r="AB91" s="97"/>
      <c r="AC91" s="97"/>
      <c r="AD91" s="97"/>
    </row>
    <row r="92" spans="1:30" ht="15">
      <c r="A92" s="108">
        <v>10</v>
      </c>
      <c r="B92" s="101" t="s">
        <v>27</v>
      </c>
      <c r="C92" s="42">
        <v>13.615023474178404</v>
      </c>
      <c r="D92" s="42">
        <v>91.31060884424002</v>
      </c>
      <c r="E92" s="42">
        <v>93.82</v>
      </c>
      <c r="F92" s="42">
        <v>95</v>
      </c>
      <c r="G92" s="42">
        <v>95</v>
      </c>
      <c r="H92" s="42">
        <v>96.3</v>
      </c>
      <c r="I92" s="42">
        <v>61.88</v>
      </c>
      <c r="J92" s="42">
        <v>2.1</v>
      </c>
      <c r="K92" s="96">
        <v>10</v>
      </c>
      <c r="L92" s="96">
        <v>20</v>
      </c>
      <c r="M92" s="96">
        <v>20</v>
      </c>
      <c r="N92" s="96">
        <v>10</v>
      </c>
      <c r="O92" s="96">
        <v>10</v>
      </c>
      <c r="P92" s="96">
        <v>10</v>
      </c>
      <c r="Q92" s="96">
        <v>10</v>
      </c>
      <c r="R92" s="96">
        <v>10</v>
      </c>
      <c r="S92" s="96">
        <f t="shared" si="18"/>
        <v>100</v>
      </c>
      <c r="T92" s="88">
        <f t="shared" si="16"/>
        <v>73.41562411626585</v>
      </c>
      <c r="U92" s="113">
        <f t="shared" si="17"/>
        <v>10</v>
      </c>
      <c r="V92" s="97"/>
      <c r="W92" s="97"/>
      <c r="X92" s="97"/>
      <c r="Y92" s="97"/>
      <c r="Z92" s="97"/>
      <c r="AA92" s="97"/>
      <c r="AB92" s="97"/>
      <c r="AC92" s="97"/>
      <c r="AD92" s="97"/>
    </row>
    <row r="93" spans="1:30" ht="15">
      <c r="A93" s="108">
        <v>11</v>
      </c>
      <c r="B93" s="101" t="s">
        <v>28</v>
      </c>
      <c r="C93" s="42">
        <v>0.9433962264150944</v>
      </c>
      <c r="D93" s="42">
        <v>89.30769464519706</v>
      </c>
      <c r="E93" s="42">
        <v>86.26</v>
      </c>
      <c r="F93" s="42">
        <v>90</v>
      </c>
      <c r="G93" s="42">
        <v>91</v>
      </c>
      <c r="H93" s="42">
        <v>93</v>
      </c>
      <c r="I93" s="109"/>
      <c r="J93" s="42">
        <v>2</v>
      </c>
      <c r="K93" s="96">
        <v>11.11111111111111</v>
      </c>
      <c r="L93" s="96">
        <v>22.22222222222222</v>
      </c>
      <c r="M93" s="96">
        <v>22.22222222222222</v>
      </c>
      <c r="N93" s="96">
        <v>11.11111111111111</v>
      </c>
      <c r="O93" s="96">
        <v>11.11111111111111</v>
      </c>
      <c r="P93" s="96">
        <v>11.11111111111111</v>
      </c>
      <c r="Q93" s="104">
        <v>0</v>
      </c>
      <c r="R93" s="96">
        <v>11.11111111111111</v>
      </c>
      <c r="S93" s="96">
        <f t="shared" si="18"/>
        <v>100</v>
      </c>
      <c r="T93" s="88">
        <f t="shared" si="16"/>
        <v>69.78653172408991</v>
      </c>
      <c r="U93" s="113">
        <f t="shared" si="17"/>
        <v>17</v>
      </c>
      <c r="V93" s="97"/>
      <c r="W93" s="97"/>
      <c r="X93" s="97"/>
      <c r="Y93" s="97"/>
      <c r="Z93" s="97"/>
      <c r="AA93" s="97"/>
      <c r="AB93" s="97"/>
      <c r="AC93" s="97"/>
      <c r="AD93" s="97"/>
    </row>
    <row r="94" spans="1:30" ht="15">
      <c r="A94" s="108">
        <v>12</v>
      </c>
      <c r="B94" s="101" t="s">
        <v>0</v>
      </c>
      <c r="C94" s="42">
        <v>17.647058823529413</v>
      </c>
      <c r="D94" s="42">
        <v>87.97508786548302</v>
      </c>
      <c r="E94" s="42">
        <v>90.52</v>
      </c>
      <c r="F94" s="42">
        <v>64</v>
      </c>
      <c r="G94" s="42">
        <v>73.9</v>
      </c>
      <c r="H94" s="42">
        <v>91.3</v>
      </c>
      <c r="I94" s="42">
        <v>76.75</v>
      </c>
      <c r="J94" s="42">
        <v>4</v>
      </c>
      <c r="K94" s="96">
        <v>10</v>
      </c>
      <c r="L94" s="96">
        <v>20</v>
      </c>
      <c r="M94" s="96">
        <v>20</v>
      </c>
      <c r="N94" s="96">
        <v>10</v>
      </c>
      <c r="O94" s="96">
        <v>10</v>
      </c>
      <c r="P94" s="96">
        <v>10</v>
      </c>
      <c r="Q94" s="96">
        <v>10</v>
      </c>
      <c r="R94" s="96">
        <v>10</v>
      </c>
      <c r="S94" s="96">
        <f t="shared" si="18"/>
        <v>100</v>
      </c>
      <c r="T94" s="88">
        <f t="shared" si="16"/>
        <v>68.45872345544954</v>
      </c>
      <c r="U94" s="113">
        <f t="shared" si="17"/>
        <v>19</v>
      </c>
      <c r="V94" s="97"/>
      <c r="W94" s="97"/>
      <c r="X94" s="97"/>
      <c r="Y94" s="97"/>
      <c r="Z94" s="97"/>
      <c r="AA94" s="97"/>
      <c r="AB94" s="97"/>
      <c r="AC94" s="97"/>
      <c r="AD94" s="97"/>
    </row>
    <row r="95" spans="1:30" ht="15">
      <c r="A95" s="108">
        <v>13</v>
      </c>
      <c r="B95" s="101" t="s">
        <v>1</v>
      </c>
      <c r="C95" s="42">
        <v>6.0402684563758395</v>
      </c>
      <c r="D95" s="42">
        <v>75.86246497243641</v>
      </c>
      <c r="E95" s="42">
        <v>71.37</v>
      </c>
      <c r="F95" s="42">
        <v>74</v>
      </c>
      <c r="G95" s="42">
        <v>93.2</v>
      </c>
      <c r="H95" s="42">
        <v>70.1</v>
      </c>
      <c r="I95" s="42">
        <v>80.59</v>
      </c>
      <c r="J95" s="42">
        <v>1.6</v>
      </c>
      <c r="K95" s="96">
        <v>10</v>
      </c>
      <c r="L95" s="96">
        <v>20</v>
      </c>
      <c r="M95" s="96">
        <v>20</v>
      </c>
      <c r="N95" s="96">
        <v>10</v>
      </c>
      <c r="O95" s="96">
        <v>10</v>
      </c>
      <c r="P95" s="96">
        <v>10</v>
      </c>
      <c r="Q95" s="96">
        <v>10</v>
      </c>
      <c r="R95" s="96">
        <v>10</v>
      </c>
      <c r="S95" s="96">
        <f t="shared" si="18"/>
        <v>100</v>
      </c>
      <c r="T95" s="88">
        <f t="shared" si="16"/>
        <v>61.99951984012487</v>
      </c>
      <c r="U95" s="113">
        <f t="shared" si="17"/>
        <v>27</v>
      </c>
      <c r="V95" s="97"/>
      <c r="W95" s="97"/>
      <c r="X95" s="97"/>
      <c r="Y95" s="97"/>
      <c r="Z95" s="97"/>
      <c r="AA95" s="97"/>
      <c r="AB95" s="97"/>
      <c r="AC95" s="97"/>
      <c r="AD95" s="97"/>
    </row>
    <row r="96" spans="1:30" ht="15">
      <c r="A96" s="108">
        <v>14</v>
      </c>
      <c r="B96" s="101" t="s">
        <v>2</v>
      </c>
      <c r="C96" s="42">
        <v>19.289340101522843</v>
      </c>
      <c r="D96" s="42">
        <v>93.40446332724237</v>
      </c>
      <c r="E96" s="42">
        <v>81.32</v>
      </c>
      <c r="F96" s="42">
        <v>89</v>
      </c>
      <c r="G96" s="42">
        <v>96.1</v>
      </c>
      <c r="H96" s="42">
        <v>74.7</v>
      </c>
      <c r="I96" s="109"/>
      <c r="J96" s="42">
        <v>1.9</v>
      </c>
      <c r="K96" s="96">
        <v>11.11111111111111</v>
      </c>
      <c r="L96" s="96">
        <v>22.22222222222222</v>
      </c>
      <c r="M96" s="96">
        <v>22.22222222222222</v>
      </c>
      <c r="N96" s="96">
        <v>11.11111111111111</v>
      </c>
      <c r="O96" s="96">
        <v>11.11111111111111</v>
      </c>
      <c r="P96" s="96">
        <v>11.11111111111111</v>
      </c>
      <c r="Q96" s="104">
        <v>0</v>
      </c>
      <c r="R96" s="96">
        <v>11.11111111111111</v>
      </c>
      <c r="S96" s="96">
        <f t="shared" si="18"/>
        <v>100</v>
      </c>
      <c r="T96" s="88">
        <f t="shared" si="16"/>
        <v>70.04869630622306</v>
      </c>
      <c r="U96" s="113">
        <f t="shared" si="17"/>
        <v>16</v>
      </c>
      <c r="V96" s="97"/>
      <c r="W96" s="97"/>
      <c r="X96" s="97"/>
      <c r="Y96" s="97"/>
      <c r="Z96" s="97"/>
      <c r="AA96" s="97"/>
      <c r="AB96" s="97"/>
      <c r="AC96" s="97"/>
      <c r="AD96" s="97"/>
    </row>
    <row r="97" spans="1:30" ht="15">
      <c r="A97" s="108">
        <v>15</v>
      </c>
      <c r="B97" s="101" t="s">
        <v>3</v>
      </c>
      <c r="C97" s="42">
        <v>7.4074074074074066</v>
      </c>
      <c r="D97" s="42">
        <v>95.64991912123321</v>
      </c>
      <c r="E97" s="42">
        <v>82.48</v>
      </c>
      <c r="F97" s="42">
        <v>100</v>
      </c>
      <c r="G97" s="42">
        <v>96.9</v>
      </c>
      <c r="H97" s="42">
        <v>99.8</v>
      </c>
      <c r="I97" s="109"/>
      <c r="J97" s="42">
        <v>4</v>
      </c>
      <c r="K97" s="96">
        <v>11.11111111111111</v>
      </c>
      <c r="L97" s="96">
        <v>22.22222222222222</v>
      </c>
      <c r="M97" s="96">
        <v>22.22222222222222</v>
      </c>
      <c r="N97" s="96">
        <v>11.11111111111111</v>
      </c>
      <c r="O97" s="96">
        <v>11.11111111111111</v>
      </c>
      <c r="P97" s="96">
        <v>11.11111111111111</v>
      </c>
      <c r="Q97" s="104">
        <v>0</v>
      </c>
      <c r="R97" s="96">
        <v>11.11111111111111</v>
      </c>
      <c r="S97" s="96">
        <f t="shared" si="18"/>
        <v>100</v>
      </c>
      <c r="T97" s="88">
        <f t="shared" si="16"/>
        <v>73.81858284998597</v>
      </c>
      <c r="U97" s="113">
        <f t="shared" si="17"/>
        <v>8</v>
      </c>
      <c r="V97" s="97"/>
      <c r="W97" s="97"/>
      <c r="X97" s="97"/>
      <c r="Y97" s="97"/>
      <c r="Z97" s="97"/>
      <c r="AA97" s="97"/>
      <c r="AB97" s="97"/>
      <c r="AC97" s="97"/>
      <c r="AD97" s="97"/>
    </row>
    <row r="98" spans="1:30" ht="15">
      <c r="A98" s="108">
        <v>16</v>
      </c>
      <c r="B98" s="101" t="s">
        <v>4</v>
      </c>
      <c r="C98" s="42">
        <v>4.6082949308755765</v>
      </c>
      <c r="D98" s="42">
        <v>92.23875356235862</v>
      </c>
      <c r="E98" s="42">
        <v>76.99</v>
      </c>
      <c r="F98" s="42">
        <v>99</v>
      </c>
      <c r="G98" s="42">
        <v>98.3</v>
      </c>
      <c r="H98" s="42">
        <v>83.6</v>
      </c>
      <c r="I98" s="42">
        <v>83.97</v>
      </c>
      <c r="J98" s="42">
        <v>0.3</v>
      </c>
      <c r="K98" s="96">
        <v>10</v>
      </c>
      <c r="L98" s="96">
        <v>20</v>
      </c>
      <c r="M98" s="96">
        <v>20</v>
      </c>
      <c r="N98" s="96">
        <v>10</v>
      </c>
      <c r="O98" s="96">
        <v>10</v>
      </c>
      <c r="P98" s="96">
        <v>10</v>
      </c>
      <c r="Q98" s="96">
        <v>10</v>
      </c>
      <c r="R98" s="96">
        <v>10</v>
      </c>
      <c r="S98" s="96">
        <f t="shared" si="18"/>
        <v>100</v>
      </c>
      <c r="T98" s="88">
        <f t="shared" si="16"/>
        <v>70.82358020555928</v>
      </c>
      <c r="U98" s="113">
        <f t="shared" si="17"/>
        <v>14</v>
      </c>
      <c r="V98" s="97"/>
      <c r="W98" s="97"/>
      <c r="X98" s="97"/>
      <c r="Y98" s="97"/>
      <c r="Z98" s="97"/>
      <c r="AA98" s="97"/>
      <c r="AB98" s="97"/>
      <c r="AC98" s="97"/>
      <c r="AD98" s="97"/>
    </row>
    <row r="99" spans="1:30" ht="15">
      <c r="A99" s="108">
        <v>17</v>
      </c>
      <c r="B99" s="101" t="s">
        <v>5</v>
      </c>
      <c r="C99" s="42">
        <v>19.565217391304348</v>
      </c>
      <c r="D99" s="42">
        <v>93.59560387854422</v>
      </c>
      <c r="E99" s="42">
        <v>78.9</v>
      </c>
      <c r="F99" s="42">
        <v>81</v>
      </c>
      <c r="G99" s="42">
        <v>91.6</v>
      </c>
      <c r="H99" s="42">
        <v>95</v>
      </c>
      <c r="I99" s="109"/>
      <c r="J99" s="42">
        <v>3</v>
      </c>
      <c r="K99" s="96">
        <v>11.11111111111111</v>
      </c>
      <c r="L99" s="96">
        <v>22.22222222222222</v>
      </c>
      <c r="M99" s="96">
        <v>22.22222222222222</v>
      </c>
      <c r="N99" s="96">
        <v>11.11111111111111</v>
      </c>
      <c r="O99" s="96">
        <v>11.11111111111111</v>
      </c>
      <c r="P99" s="96">
        <v>11.11111111111111</v>
      </c>
      <c r="Q99" s="104">
        <v>0</v>
      </c>
      <c r="R99" s="96">
        <v>11.11111111111111</v>
      </c>
      <c r="S99" s="96">
        <f t="shared" si="18"/>
        <v>100</v>
      </c>
      <c r="T99" s="88">
        <f t="shared" si="16"/>
        <v>70.57293612759919</v>
      </c>
      <c r="U99" s="113">
        <f t="shared" si="17"/>
        <v>15</v>
      </c>
      <c r="V99" s="97"/>
      <c r="W99" s="97"/>
      <c r="X99" s="97"/>
      <c r="Y99" s="97"/>
      <c r="Z99" s="97"/>
      <c r="AA99" s="97"/>
      <c r="AB99" s="97"/>
      <c r="AC99" s="97"/>
      <c r="AD99" s="97"/>
    </row>
    <row r="100" spans="1:30" ht="15">
      <c r="A100" s="108">
        <v>18</v>
      </c>
      <c r="B100" s="101" t="s">
        <v>6</v>
      </c>
      <c r="C100" s="42">
        <v>8.13953488372093</v>
      </c>
      <c r="D100" s="42">
        <v>98.47157973992194</v>
      </c>
      <c r="E100" s="42">
        <v>97.37</v>
      </c>
      <c r="F100" s="42">
        <v>86</v>
      </c>
      <c r="G100" s="42">
        <v>97.4</v>
      </c>
      <c r="H100" s="42">
        <v>99.6</v>
      </c>
      <c r="I100" s="42">
        <v>89.84</v>
      </c>
      <c r="J100" s="42">
        <v>7.2</v>
      </c>
      <c r="K100" s="96">
        <v>10</v>
      </c>
      <c r="L100" s="96">
        <v>20</v>
      </c>
      <c r="M100" s="96">
        <v>20</v>
      </c>
      <c r="N100" s="96">
        <v>10</v>
      </c>
      <c r="O100" s="96">
        <v>10</v>
      </c>
      <c r="P100" s="96">
        <v>10</v>
      </c>
      <c r="Q100" s="96">
        <v>10</v>
      </c>
      <c r="R100" s="96">
        <v>10</v>
      </c>
      <c r="S100" s="96">
        <f t="shared" si="18"/>
        <v>100</v>
      </c>
      <c r="T100" s="88">
        <f t="shared" si="16"/>
        <v>77.9862694363565</v>
      </c>
      <c r="U100" s="113">
        <f t="shared" si="17"/>
        <v>3</v>
      </c>
      <c r="V100" s="97"/>
      <c r="W100" s="97"/>
      <c r="X100" s="97"/>
      <c r="Y100" s="97"/>
      <c r="Z100" s="97"/>
      <c r="AA100" s="97"/>
      <c r="AB100" s="97"/>
      <c r="AC100" s="97"/>
      <c r="AD100" s="97"/>
    </row>
    <row r="101" spans="1:30" ht="15">
      <c r="A101" s="108">
        <v>19</v>
      </c>
      <c r="B101" s="101" t="s">
        <v>7</v>
      </c>
      <c r="C101" s="42">
        <v>2.127659574468085</v>
      </c>
      <c r="D101" s="42">
        <v>93.21541117107618</v>
      </c>
      <c r="E101" s="42">
        <v>83.93</v>
      </c>
      <c r="F101" s="42">
        <v>88</v>
      </c>
      <c r="G101" s="42">
        <v>93.7</v>
      </c>
      <c r="H101" s="42">
        <v>97.5</v>
      </c>
      <c r="I101" s="42">
        <v>80.06</v>
      </c>
      <c r="J101" s="42">
        <v>6.1</v>
      </c>
      <c r="K101" s="96">
        <v>10</v>
      </c>
      <c r="L101" s="96">
        <v>20</v>
      </c>
      <c r="M101" s="96">
        <v>20</v>
      </c>
      <c r="N101" s="96">
        <v>10</v>
      </c>
      <c r="O101" s="96">
        <v>10</v>
      </c>
      <c r="P101" s="96">
        <v>10</v>
      </c>
      <c r="Q101" s="96">
        <v>10</v>
      </c>
      <c r="R101" s="96">
        <v>10</v>
      </c>
      <c r="S101" s="96">
        <f t="shared" si="18"/>
        <v>100</v>
      </c>
      <c r="T101" s="88">
        <f t="shared" si="16"/>
        <v>72.17784819166205</v>
      </c>
      <c r="U101" s="113">
        <f t="shared" si="17"/>
        <v>13</v>
      </c>
      <c r="V101" s="97"/>
      <c r="W101" s="97"/>
      <c r="X101" s="97"/>
      <c r="Y101" s="97"/>
      <c r="Z101" s="97"/>
      <c r="AA101" s="97"/>
      <c r="AB101" s="97"/>
      <c r="AC101" s="97"/>
      <c r="AD101" s="97"/>
    </row>
    <row r="102" spans="1:30" ht="15">
      <c r="A102" s="108">
        <v>20</v>
      </c>
      <c r="B102" s="101" t="s">
        <v>8</v>
      </c>
      <c r="C102" s="42">
        <v>7.103825136612022</v>
      </c>
      <c r="D102" s="42">
        <v>80.38303282276348</v>
      </c>
      <c r="E102" s="42">
        <v>71.54</v>
      </c>
      <c r="F102" s="42">
        <v>88</v>
      </c>
      <c r="G102" s="42">
        <v>91.9</v>
      </c>
      <c r="H102" s="42">
        <v>81.4</v>
      </c>
      <c r="I102" s="42">
        <v>94.51</v>
      </c>
      <c r="J102" s="42">
        <v>0.6</v>
      </c>
      <c r="K102" s="96">
        <v>10</v>
      </c>
      <c r="L102" s="96">
        <v>20</v>
      </c>
      <c r="M102" s="96">
        <v>20</v>
      </c>
      <c r="N102" s="96">
        <v>10</v>
      </c>
      <c r="O102" s="96">
        <v>10</v>
      </c>
      <c r="P102" s="96">
        <v>10</v>
      </c>
      <c r="Q102" s="96">
        <v>10</v>
      </c>
      <c r="R102" s="96">
        <v>10</v>
      </c>
      <c r="S102" s="96">
        <f t="shared" si="18"/>
        <v>100</v>
      </c>
      <c r="T102" s="88">
        <f t="shared" si="16"/>
        <v>66.7359890782139</v>
      </c>
      <c r="U102" s="113">
        <f t="shared" si="17"/>
        <v>22</v>
      </c>
      <c r="V102" s="97"/>
      <c r="W102" s="97"/>
      <c r="X102" s="97"/>
      <c r="Y102" s="97"/>
      <c r="Z102" s="97"/>
      <c r="AA102" s="97"/>
      <c r="AB102" s="97"/>
      <c r="AC102" s="97"/>
      <c r="AD102" s="97"/>
    </row>
    <row r="103" spans="1:30" ht="15">
      <c r="A103" s="108">
        <v>21</v>
      </c>
      <c r="B103" s="101" t="s">
        <v>9</v>
      </c>
      <c r="C103" s="42">
        <v>7.5</v>
      </c>
      <c r="D103" s="42">
        <v>85.23804520878961</v>
      </c>
      <c r="E103" s="42">
        <v>80.58</v>
      </c>
      <c r="F103" s="42">
        <v>78</v>
      </c>
      <c r="G103" s="42">
        <v>88</v>
      </c>
      <c r="H103" s="42">
        <v>89.2</v>
      </c>
      <c r="I103" s="42">
        <v>61.72</v>
      </c>
      <c r="J103" s="42">
        <v>3.8</v>
      </c>
      <c r="K103" s="96">
        <v>10</v>
      </c>
      <c r="L103" s="96">
        <v>20</v>
      </c>
      <c r="M103" s="96">
        <v>20</v>
      </c>
      <c r="N103" s="96">
        <v>10</v>
      </c>
      <c r="O103" s="96">
        <v>10</v>
      </c>
      <c r="P103" s="96">
        <v>10</v>
      </c>
      <c r="Q103" s="96">
        <v>10</v>
      </c>
      <c r="R103" s="96">
        <v>10</v>
      </c>
      <c r="S103" s="96">
        <f t="shared" si="18"/>
        <v>100</v>
      </c>
      <c r="T103" s="88">
        <f t="shared" si="16"/>
        <v>65.98560904175791</v>
      </c>
      <c r="U103" s="113">
        <f t="shared" si="17"/>
        <v>24</v>
      </c>
      <c r="V103" s="97"/>
      <c r="W103" s="97"/>
      <c r="X103" s="97"/>
      <c r="Y103" s="97"/>
      <c r="Z103" s="97"/>
      <c r="AA103" s="97"/>
      <c r="AB103" s="97"/>
      <c r="AC103" s="97"/>
      <c r="AD103" s="97"/>
    </row>
    <row r="104" spans="1:30" ht="15">
      <c r="A104" s="108">
        <v>22</v>
      </c>
      <c r="B104" s="101" t="s">
        <v>10</v>
      </c>
      <c r="C104" s="42">
        <v>5.232558139534884</v>
      </c>
      <c r="D104" s="42">
        <v>76.26865276180465</v>
      </c>
      <c r="E104" s="42">
        <v>70.87</v>
      </c>
      <c r="F104" s="42">
        <v>92</v>
      </c>
      <c r="G104" s="42">
        <v>88.1</v>
      </c>
      <c r="H104" s="42">
        <v>65.9</v>
      </c>
      <c r="I104" s="42">
        <v>65.2</v>
      </c>
      <c r="J104" s="109"/>
      <c r="K104" s="96">
        <v>11.11111111111111</v>
      </c>
      <c r="L104" s="96">
        <v>22.22222222222222</v>
      </c>
      <c r="M104" s="96">
        <v>22.22222222222222</v>
      </c>
      <c r="N104" s="96">
        <v>11.11111111111111</v>
      </c>
      <c r="O104" s="96">
        <v>11.11111111111111</v>
      </c>
      <c r="P104" s="96">
        <v>11.11111111111111</v>
      </c>
      <c r="Q104" s="96">
        <v>11.11111111111111</v>
      </c>
      <c r="R104" s="104">
        <v>0</v>
      </c>
      <c r="S104" s="96">
        <f t="shared" si="18"/>
        <v>100</v>
      </c>
      <c r="T104" s="88">
        <f t="shared" si="16"/>
        <v>67.85665151812714</v>
      </c>
      <c r="U104" s="113">
        <f t="shared" si="17"/>
        <v>20</v>
      </c>
      <c r="V104" s="97"/>
      <c r="W104" s="97"/>
      <c r="X104" s="97"/>
      <c r="Y104" s="97"/>
      <c r="Z104" s="97"/>
      <c r="AA104" s="97"/>
      <c r="AB104" s="97"/>
      <c r="AC104" s="97"/>
      <c r="AD104" s="97"/>
    </row>
    <row r="105" spans="1:30" ht="15">
      <c r="A105" s="108">
        <v>23</v>
      </c>
      <c r="B105" s="101" t="s">
        <v>11</v>
      </c>
      <c r="C105" s="42">
        <v>8.333333333333332</v>
      </c>
      <c r="D105" s="42">
        <v>98.69039352723698</v>
      </c>
      <c r="E105" s="42">
        <v>84.8</v>
      </c>
      <c r="F105" s="42">
        <v>81</v>
      </c>
      <c r="G105" s="42">
        <v>84.6</v>
      </c>
      <c r="H105" s="42">
        <v>93.1</v>
      </c>
      <c r="I105" s="42">
        <v>93.52</v>
      </c>
      <c r="J105" s="42">
        <v>7.3</v>
      </c>
      <c r="K105" s="96">
        <v>10</v>
      </c>
      <c r="L105" s="96">
        <v>20</v>
      </c>
      <c r="M105" s="96">
        <v>20</v>
      </c>
      <c r="N105" s="96">
        <v>10</v>
      </c>
      <c r="O105" s="96">
        <v>10</v>
      </c>
      <c r="P105" s="96">
        <v>10</v>
      </c>
      <c r="Q105" s="96">
        <v>10</v>
      </c>
      <c r="R105" s="96">
        <v>10</v>
      </c>
      <c r="S105" s="96">
        <f t="shared" si="18"/>
        <v>100</v>
      </c>
      <c r="T105" s="88">
        <f t="shared" si="16"/>
        <v>73.48341203878073</v>
      </c>
      <c r="U105" s="113">
        <f t="shared" si="17"/>
        <v>9</v>
      </c>
      <c r="V105" s="97"/>
      <c r="W105" s="97"/>
      <c r="X105" s="97"/>
      <c r="Y105" s="97"/>
      <c r="Z105" s="97"/>
      <c r="AA105" s="97"/>
      <c r="AB105" s="97"/>
      <c r="AC105" s="97"/>
      <c r="AD105" s="97"/>
    </row>
    <row r="106" spans="1:30" ht="15">
      <c r="A106" s="108">
        <v>24</v>
      </c>
      <c r="B106" s="101" t="s">
        <v>12</v>
      </c>
      <c r="C106" s="42">
        <v>12.62135922330097</v>
      </c>
      <c r="D106" s="42">
        <v>93.19162151486918</v>
      </c>
      <c r="E106" s="42">
        <v>73.23</v>
      </c>
      <c r="F106" s="42">
        <v>82</v>
      </c>
      <c r="G106" s="42">
        <v>96.7</v>
      </c>
      <c r="H106" s="42">
        <v>87.7</v>
      </c>
      <c r="I106" s="42">
        <v>48.62</v>
      </c>
      <c r="J106" s="42">
        <v>0.9</v>
      </c>
      <c r="K106" s="96">
        <v>10</v>
      </c>
      <c r="L106" s="96">
        <v>20</v>
      </c>
      <c r="M106" s="96">
        <v>20</v>
      </c>
      <c r="N106" s="96">
        <v>10</v>
      </c>
      <c r="O106" s="96">
        <v>10</v>
      </c>
      <c r="P106" s="96">
        <v>10</v>
      </c>
      <c r="Q106" s="96">
        <v>10</v>
      </c>
      <c r="R106" s="96">
        <v>10</v>
      </c>
      <c r="S106" s="96">
        <f t="shared" si="18"/>
        <v>100</v>
      </c>
      <c r="T106" s="88">
        <f t="shared" si="16"/>
        <v>66.13846022530393</v>
      </c>
      <c r="U106" s="113">
        <f t="shared" si="17"/>
        <v>23</v>
      </c>
      <c r="V106" s="97"/>
      <c r="W106" s="97"/>
      <c r="X106" s="97"/>
      <c r="Y106" s="97"/>
      <c r="Z106" s="97"/>
      <c r="AA106" s="97"/>
      <c r="AB106" s="97"/>
      <c r="AC106" s="97"/>
      <c r="AD106" s="97"/>
    </row>
    <row r="107" spans="1:30" ht="15">
      <c r="A107" s="108">
        <v>25</v>
      </c>
      <c r="B107" s="101" t="s">
        <v>13</v>
      </c>
      <c r="C107" s="42">
        <v>20.833333333333336</v>
      </c>
      <c r="D107" s="42">
        <v>92.42254703241547</v>
      </c>
      <c r="E107" s="42">
        <v>94.88</v>
      </c>
      <c r="F107" s="42">
        <v>74</v>
      </c>
      <c r="G107" s="42">
        <v>93.8</v>
      </c>
      <c r="H107" s="42">
        <v>97.9</v>
      </c>
      <c r="I107" s="42">
        <v>83.14</v>
      </c>
      <c r="J107" s="42">
        <v>14.3</v>
      </c>
      <c r="K107" s="96">
        <v>10</v>
      </c>
      <c r="L107" s="96">
        <v>20</v>
      </c>
      <c r="M107" s="96">
        <v>20</v>
      </c>
      <c r="N107" s="96">
        <v>10</v>
      </c>
      <c r="O107" s="96">
        <v>10</v>
      </c>
      <c r="P107" s="96">
        <v>10</v>
      </c>
      <c r="Q107" s="96">
        <v>10</v>
      </c>
      <c r="R107" s="96">
        <v>10</v>
      </c>
      <c r="S107" s="96">
        <f t="shared" si="18"/>
        <v>100</v>
      </c>
      <c r="T107" s="88">
        <f t="shared" si="16"/>
        <v>75.85784273981642</v>
      </c>
      <c r="U107" s="113">
        <f t="shared" si="17"/>
        <v>4</v>
      </c>
      <c r="V107" s="97"/>
      <c r="W107" s="97"/>
      <c r="X107" s="97"/>
      <c r="Y107" s="97"/>
      <c r="Z107" s="97"/>
      <c r="AA107" s="97"/>
      <c r="AB107" s="97"/>
      <c r="AC107" s="97"/>
      <c r="AD107" s="97"/>
    </row>
    <row r="108" spans="1:30" ht="15">
      <c r="A108" s="108">
        <v>26</v>
      </c>
      <c r="B108" s="101" t="s">
        <v>14</v>
      </c>
      <c r="C108" s="42">
        <v>30.76923076923077</v>
      </c>
      <c r="D108" s="42">
        <v>91.61340466117035</v>
      </c>
      <c r="E108" s="42">
        <v>99.31</v>
      </c>
      <c r="F108" s="42">
        <v>73</v>
      </c>
      <c r="G108" s="42">
        <v>93.6</v>
      </c>
      <c r="H108" s="42">
        <v>99.4</v>
      </c>
      <c r="I108" s="42">
        <v>82.19</v>
      </c>
      <c r="J108" s="42">
        <v>21</v>
      </c>
      <c r="K108" s="96">
        <v>10</v>
      </c>
      <c r="L108" s="96">
        <v>20</v>
      </c>
      <c r="M108" s="96">
        <v>20</v>
      </c>
      <c r="N108" s="96">
        <v>10</v>
      </c>
      <c r="O108" s="96">
        <v>10</v>
      </c>
      <c r="P108" s="96">
        <v>10</v>
      </c>
      <c r="Q108" s="96">
        <v>10</v>
      </c>
      <c r="R108" s="96">
        <v>10</v>
      </c>
      <c r="S108" s="96">
        <f t="shared" si="18"/>
        <v>100</v>
      </c>
      <c r="T108" s="88">
        <f t="shared" si="16"/>
        <v>78.18060400915714</v>
      </c>
      <c r="U108" s="113">
        <f t="shared" si="17"/>
        <v>2</v>
      </c>
      <c r="V108" s="97"/>
      <c r="W108" s="97"/>
      <c r="X108" s="97"/>
      <c r="Y108" s="97"/>
      <c r="Z108" s="97"/>
      <c r="AA108" s="97"/>
      <c r="AB108" s="97"/>
      <c r="AC108" s="97"/>
      <c r="AD108" s="97"/>
    </row>
    <row r="109" spans="1:30" ht="15">
      <c r="A109" s="108">
        <v>27</v>
      </c>
      <c r="B109" s="101" t="s">
        <v>15</v>
      </c>
      <c r="C109" s="42">
        <v>13.970588235294118</v>
      </c>
      <c r="D109" s="42">
        <v>96.12289142665888</v>
      </c>
      <c r="E109" s="42">
        <v>95.41</v>
      </c>
      <c r="F109" s="42">
        <v>79</v>
      </c>
      <c r="G109" s="42">
        <v>85.8</v>
      </c>
      <c r="H109" s="42">
        <v>98.6</v>
      </c>
      <c r="I109" s="42">
        <v>85.37</v>
      </c>
      <c r="J109" s="42">
        <v>9.4</v>
      </c>
      <c r="K109" s="96">
        <v>10</v>
      </c>
      <c r="L109" s="96">
        <v>20</v>
      </c>
      <c r="M109" s="96">
        <v>20</v>
      </c>
      <c r="N109" s="96">
        <v>10</v>
      </c>
      <c r="O109" s="96">
        <v>10</v>
      </c>
      <c r="P109" s="96">
        <v>10</v>
      </c>
      <c r="Q109" s="96">
        <v>10</v>
      </c>
      <c r="R109" s="96">
        <v>10</v>
      </c>
      <c r="S109" s="96">
        <f t="shared" si="18"/>
        <v>100</v>
      </c>
      <c r="T109" s="88">
        <f t="shared" si="16"/>
        <v>75.52063710886118</v>
      </c>
      <c r="U109" s="113">
        <f t="shared" si="17"/>
        <v>5</v>
      </c>
      <c r="V109" s="97"/>
      <c r="W109" s="97"/>
      <c r="X109" s="97"/>
      <c r="Y109" s="97"/>
      <c r="Z109" s="97"/>
      <c r="AA109" s="97"/>
      <c r="AB109" s="97"/>
      <c r="AC109" s="97"/>
      <c r="AD109" s="97"/>
    </row>
    <row r="110" spans="1:30" ht="15">
      <c r="A110" s="96"/>
      <c r="B110" s="96"/>
      <c r="C110" s="112"/>
      <c r="D110" s="112"/>
      <c r="E110" s="112"/>
      <c r="F110" s="112"/>
      <c r="G110" s="112"/>
      <c r="H110" s="112"/>
      <c r="I110" s="112"/>
      <c r="J110" s="112"/>
      <c r="K110" s="96"/>
      <c r="L110" s="96"/>
      <c r="M110" s="96"/>
      <c r="N110" s="96"/>
      <c r="O110" s="96"/>
      <c r="P110" s="96"/>
      <c r="Q110" s="105" t="s">
        <v>39</v>
      </c>
      <c r="R110" s="105">
        <f>SUM(K83:R83)</f>
        <v>100</v>
      </c>
      <c r="S110" s="96"/>
      <c r="T110" s="116"/>
      <c r="U110" s="116"/>
      <c r="V110" s="97"/>
      <c r="W110" s="97"/>
      <c r="X110" s="97"/>
      <c r="Y110" s="97"/>
      <c r="Z110" s="97"/>
      <c r="AA110" s="97"/>
      <c r="AB110" s="97"/>
      <c r="AC110" s="97"/>
      <c r="AD110" s="97"/>
    </row>
    <row r="111" spans="1:30" ht="15">
      <c r="A111" s="96"/>
      <c r="B111" s="67" t="s">
        <v>46</v>
      </c>
      <c r="C111" s="42">
        <f aca="true" t="shared" si="19" ref="C111:J111">AVERAGE(C83:C109)</f>
        <v>11.266387875875205</v>
      </c>
      <c r="D111" s="126">
        <f t="shared" si="19"/>
        <v>91.0851606068673</v>
      </c>
      <c r="E111" s="126">
        <f t="shared" si="19"/>
        <v>84.20259259259257</v>
      </c>
      <c r="F111" s="126">
        <f t="shared" si="19"/>
        <v>82.11111111111111</v>
      </c>
      <c r="G111" s="126">
        <f t="shared" si="19"/>
        <v>91.33333333333333</v>
      </c>
      <c r="H111" s="126">
        <f t="shared" si="19"/>
        <v>89.95555555555555</v>
      </c>
      <c r="I111" s="126">
        <f t="shared" si="19"/>
        <v>75.93652173913043</v>
      </c>
      <c r="J111" s="126">
        <f t="shared" si="19"/>
        <v>5.628000000000001</v>
      </c>
      <c r="K111" s="177"/>
      <c r="L111" s="178"/>
      <c r="M111" s="178"/>
      <c r="N111" s="178"/>
      <c r="O111" s="179"/>
      <c r="P111" s="179"/>
      <c r="Q111" s="179"/>
      <c r="R111" s="179"/>
      <c r="S111" s="96"/>
      <c r="T111" s="117">
        <f>AVERAGE(T83:T109)</f>
        <v>71.05066425600825</v>
      </c>
      <c r="U111" s="117"/>
      <c r="V111" s="97"/>
      <c r="W111" s="97"/>
      <c r="X111" s="97"/>
      <c r="Y111" s="97"/>
      <c r="Z111" s="97"/>
      <c r="AA111" s="97"/>
      <c r="AB111" s="97"/>
      <c r="AC111" s="97"/>
      <c r="AD111" s="97"/>
    </row>
    <row r="112" spans="1:30" ht="15">
      <c r="A112" s="96"/>
      <c r="B112" s="67" t="s">
        <v>50</v>
      </c>
      <c r="C112" s="42">
        <f aca="true" t="shared" si="20" ref="C112:J112">STDEV(C83:C109)</f>
        <v>7.892903398530076</v>
      </c>
      <c r="D112" s="126">
        <f t="shared" si="20"/>
        <v>6.116400041011822</v>
      </c>
      <c r="E112" s="126">
        <f t="shared" si="20"/>
        <v>9.27012139684556</v>
      </c>
      <c r="F112" s="126">
        <f t="shared" si="20"/>
        <v>9.212588934267853</v>
      </c>
      <c r="G112" s="126">
        <f t="shared" si="20"/>
        <v>6.304333064219829</v>
      </c>
      <c r="H112" s="126">
        <f t="shared" si="20"/>
        <v>11.785464754823222</v>
      </c>
      <c r="I112" s="126">
        <f t="shared" si="20"/>
        <v>13.458767540730285</v>
      </c>
      <c r="J112" s="126">
        <f t="shared" si="20"/>
        <v>6.754845174638225</v>
      </c>
      <c r="K112" s="8"/>
      <c r="L112" s="8"/>
      <c r="M112" s="8"/>
      <c r="N112" s="8"/>
      <c r="O112" s="96"/>
      <c r="P112" s="96"/>
      <c r="Q112" s="96"/>
      <c r="R112" s="96"/>
      <c r="S112" s="96"/>
      <c r="T112" s="117">
        <f>STDEV(T83:T109)</f>
        <v>4.7182982439777135</v>
      </c>
      <c r="U112" s="117"/>
      <c r="V112" s="97"/>
      <c r="W112" s="97"/>
      <c r="X112" s="97"/>
      <c r="Y112" s="97"/>
      <c r="Z112" s="97"/>
      <c r="AA112" s="97"/>
      <c r="AB112" s="97"/>
      <c r="AC112" s="97"/>
      <c r="AD112" s="97"/>
    </row>
    <row r="113" spans="1:30" ht="15">
      <c r="A113" s="96"/>
      <c r="B113" s="67" t="s">
        <v>47</v>
      </c>
      <c r="C113" s="127">
        <f aca="true" t="shared" si="21" ref="C113:J113">COUNT(C83:C109)</f>
        <v>27</v>
      </c>
      <c r="D113" s="128">
        <f t="shared" si="21"/>
        <v>27</v>
      </c>
      <c r="E113" s="128">
        <f t="shared" si="21"/>
        <v>27</v>
      </c>
      <c r="F113" s="128">
        <f t="shared" si="21"/>
        <v>27</v>
      </c>
      <c r="G113" s="128">
        <f t="shared" si="21"/>
        <v>27</v>
      </c>
      <c r="H113" s="128">
        <f t="shared" si="21"/>
        <v>27</v>
      </c>
      <c r="I113" s="128">
        <f t="shared" si="21"/>
        <v>23</v>
      </c>
      <c r="J113" s="128">
        <f t="shared" si="21"/>
        <v>25</v>
      </c>
      <c r="K113" s="8"/>
      <c r="L113" s="8"/>
      <c r="M113" s="8"/>
      <c r="N113" s="8"/>
      <c r="O113" s="8"/>
      <c r="P113" s="8"/>
      <c r="Q113" s="8"/>
      <c r="R113" s="8"/>
      <c r="S113" s="96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</row>
    <row r="114" spans="1:30" ht="15">
      <c r="A114" s="97"/>
      <c r="B114" s="70" t="s">
        <v>48</v>
      </c>
      <c r="C114" s="71">
        <f aca="true" t="shared" si="22" ref="C114:J114">MIN(C$3:C$29)</f>
        <v>1.3440860215053763</v>
      </c>
      <c r="D114" s="71">
        <f t="shared" si="22"/>
        <v>76.87267954104041</v>
      </c>
      <c r="E114" s="71">
        <f t="shared" si="22"/>
        <v>70.01</v>
      </c>
      <c r="F114" s="71">
        <f t="shared" si="22"/>
        <v>64</v>
      </c>
      <c r="G114" s="71">
        <f t="shared" si="22"/>
        <v>76.8</v>
      </c>
      <c r="H114" s="71">
        <f t="shared" si="22"/>
        <v>55.7</v>
      </c>
      <c r="I114" s="71">
        <f t="shared" si="22"/>
        <v>54.21</v>
      </c>
      <c r="J114" s="71">
        <f t="shared" si="22"/>
        <v>0.3</v>
      </c>
      <c r="K114" s="97"/>
      <c r="L114" s="97"/>
      <c r="M114" s="97"/>
      <c r="N114" s="97"/>
      <c r="O114" s="97"/>
      <c r="P114" s="97"/>
      <c r="Q114" s="97"/>
      <c r="R114" s="97"/>
      <c r="S114" s="97"/>
      <c r="T114" s="44">
        <f>MIN(T$3:T$29)</f>
        <v>63.205535908208084</v>
      </c>
      <c r="U114" s="8"/>
      <c r="V114" s="97"/>
      <c r="W114" s="97"/>
      <c r="X114" s="97"/>
      <c r="Y114" s="97"/>
      <c r="Z114" s="97"/>
      <c r="AA114" s="97"/>
      <c r="AB114" s="97"/>
      <c r="AC114" s="97"/>
      <c r="AD114" s="97"/>
    </row>
    <row r="115" spans="1:30" ht="15">
      <c r="A115" s="97"/>
      <c r="B115" s="72" t="s">
        <v>49</v>
      </c>
      <c r="C115" s="73">
        <f aca="true" t="shared" si="23" ref="C115:J115">MAX(C$3:C$29)</f>
        <v>28.940568475452196</v>
      </c>
      <c r="D115" s="73">
        <f t="shared" si="23"/>
        <v>99.00321770637011</v>
      </c>
      <c r="E115" s="73">
        <f t="shared" si="23"/>
        <v>99.26</v>
      </c>
      <c r="F115" s="73">
        <f t="shared" si="23"/>
        <v>100</v>
      </c>
      <c r="G115" s="73">
        <f t="shared" si="23"/>
        <v>98.7</v>
      </c>
      <c r="H115" s="73">
        <f t="shared" si="23"/>
        <v>99.9</v>
      </c>
      <c r="I115" s="73">
        <f t="shared" si="23"/>
        <v>95.13</v>
      </c>
      <c r="J115" s="73">
        <f t="shared" si="23"/>
        <v>22.3</v>
      </c>
      <c r="K115" s="97"/>
      <c r="L115" s="97"/>
      <c r="M115" s="97"/>
      <c r="N115" s="97"/>
      <c r="O115" s="97"/>
      <c r="P115" s="97"/>
      <c r="Q115" s="97"/>
      <c r="R115" s="97"/>
      <c r="S115" s="97"/>
      <c r="T115" s="46">
        <f>MAX(T$3:T$29)</f>
        <v>79.00446215297902</v>
      </c>
      <c r="U115" s="8"/>
      <c r="V115" s="97"/>
      <c r="W115" s="97"/>
      <c r="X115" s="97"/>
      <c r="Y115" s="97"/>
      <c r="Z115" s="97"/>
      <c r="AA115" s="97"/>
      <c r="AB115" s="97"/>
      <c r="AC115" s="97"/>
      <c r="AD115" s="97"/>
    </row>
    <row r="116" spans="3:10" ht="14.25">
      <c r="C116" s="14"/>
      <c r="D116" s="14"/>
      <c r="E116" s="14"/>
      <c r="F116" s="14"/>
      <c r="G116" s="14"/>
      <c r="H116" s="14"/>
      <c r="I116" s="14"/>
      <c r="J116" s="14"/>
    </row>
    <row r="117" spans="3:10" ht="14.25">
      <c r="C117" s="14"/>
      <c r="D117" s="14"/>
      <c r="E117" s="14"/>
      <c r="F117" s="14"/>
      <c r="G117" s="14"/>
      <c r="H117" s="14"/>
      <c r="I117" s="14"/>
      <c r="J117" s="14"/>
    </row>
    <row r="118" spans="3:10" ht="14.25">
      <c r="C118" s="14"/>
      <c r="D118" s="14"/>
      <c r="E118" s="14"/>
      <c r="F118" s="14"/>
      <c r="G118" s="14"/>
      <c r="H118" s="14"/>
      <c r="I118" s="14"/>
      <c r="J118" s="14"/>
    </row>
    <row r="119" spans="3:10" ht="14.25">
      <c r="C119" s="14"/>
      <c r="D119" s="14"/>
      <c r="E119" s="14"/>
      <c r="F119" s="14"/>
      <c r="G119" s="14"/>
      <c r="H119" s="14"/>
      <c r="I119" s="14"/>
      <c r="J119" s="14"/>
    </row>
  </sheetData>
  <sheetProtection/>
  <mergeCells count="9">
    <mergeCell ref="K111:R111"/>
    <mergeCell ref="K71:R71"/>
    <mergeCell ref="K81:R81"/>
    <mergeCell ref="K1:R1"/>
    <mergeCell ref="K31:R31"/>
    <mergeCell ref="A1:B1"/>
    <mergeCell ref="A41:B41"/>
    <mergeCell ref="A81:B81"/>
    <mergeCell ref="K41:R41"/>
  </mergeCells>
  <printOptions/>
  <pageMargins left="0.75" right="0.75" top="1" bottom="1" header="0.5" footer="0.5"/>
  <pageSetup orientation="portrait" paperSize="10" r:id="rId1"/>
  <ignoredErrors>
    <ignoredError sqref="D31:D33 F31:F33 G31:G33 H31:H33 I31:I33 J31:J33 C31:C33 E31:E33 C71:I75 C111:J113 S3:S29 S43:S69 S83:S109 R110 R70 R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G119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4.25"/>
  <cols>
    <col min="1" max="1" width="4.875" style="0" customWidth="1"/>
    <col min="2" max="2" width="20.25390625" style="0" customWidth="1"/>
    <col min="3" max="8" width="18.625" style="0" customWidth="1"/>
    <col min="9" max="14" width="4.625" style="0" customWidth="1"/>
    <col min="15" max="15" width="6.625" style="0" customWidth="1"/>
    <col min="16" max="17" width="8.625" style="0" customWidth="1"/>
  </cols>
  <sheetData>
    <row r="1" spans="1:189" ht="79.5" customHeight="1">
      <c r="A1" s="182" t="s">
        <v>101</v>
      </c>
      <c r="B1" s="183"/>
      <c r="C1" s="95" t="s">
        <v>91</v>
      </c>
      <c r="D1" s="95" t="s">
        <v>92</v>
      </c>
      <c r="E1" s="95" t="s">
        <v>93</v>
      </c>
      <c r="F1" s="95" t="s">
        <v>94</v>
      </c>
      <c r="G1" s="95" t="s">
        <v>95</v>
      </c>
      <c r="H1" s="95" t="s">
        <v>96</v>
      </c>
      <c r="I1" s="185" t="s">
        <v>38</v>
      </c>
      <c r="J1" s="185"/>
      <c r="K1" s="185"/>
      <c r="L1" s="185"/>
      <c r="M1" s="185"/>
      <c r="N1" s="185"/>
      <c r="O1" s="9"/>
      <c r="P1" s="65" t="s">
        <v>77</v>
      </c>
      <c r="Q1" s="66" t="s">
        <v>31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</row>
    <row r="2" spans="1:189" ht="24" customHeight="1">
      <c r="A2" s="98"/>
      <c r="B2" s="98"/>
      <c r="C2" s="132" t="s">
        <v>97</v>
      </c>
      <c r="D2" s="132" t="s">
        <v>97</v>
      </c>
      <c r="E2" s="132" t="s">
        <v>98</v>
      </c>
      <c r="F2" s="132" t="s">
        <v>119</v>
      </c>
      <c r="G2" s="132" t="s">
        <v>99</v>
      </c>
      <c r="H2" s="132" t="s">
        <v>100</v>
      </c>
      <c r="I2" s="133" t="s">
        <v>34</v>
      </c>
      <c r="J2" s="133" t="s">
        <v>35</v>
      </c>
      <c r="K2" s="133" t="s">
        <v>36</v>
      </c>
      <c r="L2" s="133" t="s">
        <v>37</v>
      </c>
      <c r="M2" s="133" t="s">
        <v>41</v>
      </c>
      <c r="N2" s="133" t="s">
        <v>42</v>
      </c>
      <c r="O2" s="9"/>
      <c r="P2" s="97"/>
      <c r="Q2" s="97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</row>
    <row r="3" spans="1:189" ht="15">
      <c r="A3" s="134">
        <v>1</v>
      </c>
      <c r="B3" s="135" t="s">
        <v>29</v>
      </c>
      <c r="C3" s="136">
        <v>55.60000000000001</v>
      </c>
      <c r="D3" s="136">
        <v>59.46006445638723</v>
      </c>
      <c r="E3" s="136">
        <v>73.4</v>
      </c>
      <c r="F3" s="136">
        <v>54</v>
      </c>
      <c r="G3" s="136">
        <v>64.07285</v>
      </c>
      <c r="H3" s="136">
        <v>53.195170000000005</v>
      </c>
      <c r="I3" s="38">
        <v>33.33333333333333</v>
      </c>
      <c r="J3" s="38">
        <v>23.333333333333332</v>
      </c>
      <c r="K3" s="38">
        <v>16.666666666666664</v>
      </c>
      <c r="L3" s="38">
        <v>6.666666666666667</v>
      </c>
      <c r="M3" s="38">
        <v>13.333333333333334</v>
      </c>
      <c r="N3" s="38">
        <v>6.666666666666667</v>
      </c>
      <c r="O3" s="137">
        <f>SUM(I3:N3)</f>
        <v>99.99999999999999</v>
      </c>
      <c r="P3" s="57">
        <f aca="true" t="shared" si="0" ref="P3:P29">((C3*I3)+(D3*J3)+(E3*K3)+(F3*L3)+(G3*M3)+(H3*N3))/O3</f>
        <v>60.33007303982369</v>
      </c>
      <c r="Q3" s="102">
        <f>RANK(P3,P$3:P$29)</f>
        <v>8</v>
      </c>
      <c r="R3" s="10"/>
      <c r="S3" s="103"/>
      <c r="T3" s="103"/>
      <c r="U3" s="103"/>
      <c r="V3" s="103"/>
      <c r="W3" s="103"/>
      <c r="X3" s="103"/>
      <c r="Y3" s="103"/>
      <c r="Z3" s="13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</row>
    <row r="4" spans="1:189" ht="15">
      <c r="A4" s="134">
        <v>2</v>
      </c>
      <c r="B4" s="135" t="s">
        <v>20</v>
      </c>
      <c r="C4" s="136">
        <v>45.6</v>
      </c>
      <c r="D4" s="136">
        <v>68.50534076839588</v>
      </c>
      <c r="E4" s="136">
        <v>52.6</v>
      </c>
      <c r="F4" s="136">
        <v>18</v>
      </c>
      <c r="G4" s="136">
        <v>47.83675</v>
      </c>
      <c r="H4" s="136">
        <v>62.80521</v>
      </c>
      <c r="I4" s="38">
        <v>33.33333333333333</v>
      </c>
      <c r="J4" s="38">
        <v>23.333333333333332</v>
      </c>
      <c r="K4" s="38">
        <v>16.666666666666664</v>
      </c>
      <c r="L4" s="38">
        <v>6.666666666666667</v>
      </c>
      <c r="M4" s="38">
        <v>13.333333333333334</v>
      </c>
      <c r="N4" s="38">
        <v>6.666666666666667</v>
      </c>
      <c r="O4" s="137">
        <f aca="true" t="shared" si="1" ref="O4:O22">SUM(I4:N4)</f>
        <v>99.99999999999999</v>
      </c>
      <c r="P4" s="57">
        <f t="shared" si="0"/>
        <v>51.71649351262572</v>
      </c>
      <c r="Q4" s="102">
        <f aca="true" t="shared" si="2" ref="Q4:Q29">RANK(P4,P$3:P$29)</f>
        <v>16</v>
      </c>
      <c r="R4" s="10"/>
      <c r="S4" s="103"/>
      <c r="T4" s="103"/>
      <c r="U4" s="103"/>
      <c r="V4" s="103"/>
      <c r="W4" s="103"/>
      <c r="X4" s="103"/>
      <c r="Y4" s="103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</row>
    <row r="5" spans="1:189" ht="15">
      <c r="A5" s="134">
        <v>3</v>
      </c>
      <c r="B5" s="135" t="s">
        <v>21</v>
      </c>
      <c r="C5" s="136">
        <v>50.6</v>
      </c>
      <c r="D5" s="136">
        <v>57.61409707475424</v>
      </c>
      <c r="E5" s="136">
        <v>61</v>
      </c>
      <c r="F5" s="136">
        <v>31</v>
      </c>
      <c r="G5" s="136">
        <v>47.53539</v>
      </c>
      <c r="H5" s="136">
        <v>83.42885</v>
      </c>
      <c r="I5" s="38">
        <v>33.33333333333333</v>
      </c>
      <c r="J5" s="38">
        <v>23.333333333333332</v>
      </c>
      <c r="K5" s="38">
        <v>16.666666666666664</v>
      </c>
      <c r="L5" s="38">
        <v>6.666666666666667</v>
      </c>
      <c r="M5" s="38">
        <v>13.333333333333334</v>
      </c>
      <c r="N5" s="38">
        <v>6.666666666666667</v>
      </c>
      <c r="O5" s="137">
        <f t="shared" si="1"/>
        <v>99.99999999999999</v>
      </c>
      <c r="P5" s="57">
        <f t="shared" si="0"/>
        <v>54.44326465077599</v>
      </c>
      <c r="Q5" s="102">
        <f t="shared" si="2"/>
        <v>14</v>
      </c>
      <c r="R5" s="10"/>
      <c r="S5" s="103"/>
      <c r="T5" s="103"/>
      <c r="U5" s="103"/>
      <c r="V5" s="103"/>
      <c r="W5" s="103"/>
      <c r="X5" s="103"/>
      <c r="Y5" s="103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</row>
    <row r="6" spans="1:189" ht="15">
      <c r="A6" s="134">
        <v>4</v>
      </c>
      <c r="B6" s="135" t="s">
        <v>22</v>
      </c>
      <c r="C6" s="136">
        <v>53.2</v>
      </c>
      <c r="D6" s="136">
        <v>68.70842365571129</v>
      </c>
      <c r="E6" s="136">
        <v>87.2</v>
      </c>
      <c r="F6" s="136">
        <v>71</v>
      </c>
      <c r="G6" s="136">
        <v>72.66881</v>
      </c>
      <c r="H6" s="136">
        <v>60.330349999999996</v>
      </c>
      <c r="I6" s="38">
        <v>33.33333333333333</v>
      </c>
      <c r="J6" s="38">
        <v>23.333333333333332</v>
      </c>
      <c r="K6" s="38">
        <v>16.666666666666664</v>
      </c>
      <c r="L6" s="38">
        <v>6.666666666666667</v>
      </c>
      <c r="M6" s="38">
        <v>13.333333333333334</v>
      </c>
      <c r="N6" s="38">
        <v>6.666666666666667</v>
      </c>
      <c r="O6" s="137">
        <f>SUM(I6:N6)</f>
        <v>99.99999999999999</v>
      </c>
      <c r="P6" s="57">
        <f t="shared" si="0"/>
        <v>66.74316351966598</v>
      </c>
      <c r="Q6" s="102">
        <f t="shared" si="2"/>
        <v>2</v>
      </c>
      <c r="R6" s="10"/>
      <c r="S6" s="103"/>
      <c r="T6" s="103"/>
      <c r="U6" s="103"/>
      <c r="V6" s="103"/>
      <c r="W6" s="103"/>
      <c r="X6" s="103"/>
      <c r="Y6" s="103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</row>
    <row r="7" spans="1:189" ht="15">
      <c r="A7" s="134">
        <v>5</v>
      </c>
      <c r="B7" s="135" t="s">
        <v>19</v>
      </c>
      <c r="C7" s="136">
        <v>55.39999999999999</v>
      </c>
      <c r="D7" s="136">
        <v>43.09496949006284</v>
      </c>
      <c r="E7" s="136">
        <v>74</v>
      </c>
      <c r="F7" s="136">
        <v>49</v>
      </c>
      <c r="G7" s="136">
        <v>47.75376</v>
      </c>
      <c r="H7" s="136">
        <v>85.74895000000001</v>
      </c>
      <c r="I7" s="38">
        <v>33.33333333333333</v>
      </c>
      <c r="J7" s="38">
        <v>23.333333333333332</v>
      </c>
      <c r="K7" s="38">
        <v>16.666666666666664</v>
      </c>
      <c r="L7" s="38">
        <v>6.666666666666667</v>
      </c>
      <c r="M7" s="38">
        <v>13.333333333333334</v>
      </c>
      <c r="N7" s="38">
        <v>6.666666666666667</v>
      </c>
      <c r="O7" s="137">
        <f>SUM(I7:N7)</f>
        <v>99.99999999999999</v>
      </c>
      <c r="P7" s="57">
        <f t="shared" si="0"/>
        <v>56.205924214347995</v>
      </c>
      <c r="Q7" s="102">
        <f t="shared" si="2"/>
        <v>11</v>
      </c>
      <c r="R7" s="10"/>
      <c r="S7" s="103"/>
      <c r="T7" s="103"/>
      <c r="U7" s="103"/>
      <c r="V7" s="103"/>
      <c r="W7" s="103"/>
      <c r="X7" s="103"/>
      <c r="Y7" s="103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</row>
    <row r="8" spans="1:189" ht="15">
      <c r="A8" s="134">
        <v>6</v>
      </c>
      <c r="B8" s="135" t="s">
        <v>23</v>
      </c>
      <c r="C8" s="136">
        <v>49.4</v>
      </c>
      <c r="D8" s="136">
        <v>42.400942899591726</v>
      </c>
      <c r="E8" s="136">
        <v>52.4</v>
      </c>
      <c r="F8" s="136">
        <v>37</v>
      </c>
      <c r="G8" s="136">
        <v>31.095889999999997</v>
      </c>
      <c r="H8" s="136">
        <v>80.37852</v>
      </c>
      <c r="I8" s="38">
        <v>33.33333333333333</v>
      </c>
      <c r="J8" s="38">
        <v>23.333333333333332</v>
      </c>
      <c r="K8" s="38">
        <v>16.666666666666664</v>
      </c>
      <c r="L8" s="38">
        <v>6.666666666666667</v>
      </c>
      <c r="M8" s="38">
        <v>13.333333333333334</v>
      </c>
      <c r="N8" s="38">
        <v>6.666666666666667</v>
      </c>
      <c r="O8" s="137">
        <f>SUM(I8:N8)</f>
        <v>99.99999999999999</v>
      </c>
      <c r="P8" s="57">
        <f t="shared" si="0"/>
        <v>47.0649066765714</v>
      </c>
      <c r="Q8" s="102">
        <f t="shared" si="2"/>
        <v>21</v>
      </c>
      <c r="R8" s="10"/>
      <c r="S8" s="103"/>
      <c r="T8" s="103"/>
      <c r="U8" s="103"/>
      <c r="V8" s="103"/>
      <c r="W8" s="103"/>
      <c r="X8" s="103"/>
      <c r="Y8" s="103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</row>
    <row r="9" spans="1:189" ht="15">
      <c r="A9" s="134">
        <v>7</v>
      </c>
      <c r="B9" s="135" t="s">
        <v>24</v>
      </c>
      <c r="C9" s="136">
        <v>56.60000000000001</v>
      </c>
      <c r="D9" s="136">
        <v>62.22895789727748</v>
      </c>
      <c r="E9" s="136">
        <v>77.1</v>
      </c>
      <c r="F9" s="136">
        <v>39</v>
      </c>
      <c r="G9" s="136">
        <v>59.541940000000004</v>
      </c>
      <c r="H9" s="139"/>
      <c r="I9" s="38">
        <v>35.714285714285715</v>
      </c>
      <c r="J9" s="38">
        <v>25</v>
      </c>
      <c r="K9" s="59">
        <v>17.857142857142858</v>
      </c>
      <c r="L9" s="38">
        <v>7.142857142857142</v>
      </c>
      <c r="M9" s="38">
        <v>14.285714285714285</v>
      </c>
      <c r="N9" s="59">
        <v>0</v>
      </c>
      <c r="O9" s="141">
        <f t="shared" si="1"/>
        <v>100</v>
      </c>
      <c r="P9" s="57">
        <f t="shared" si="0"/>
        <v>60.83108804574795</v>
      </c>
      <c r="Q9" s="102">
        <f t="shared" si="2"/>
        <v>6</v>
      </c>
      <c r="R9" s="10"/>
      <c r="S9" s="103"/>
      <c r="T9" s="103"/>
      <c r="U9" s="103"/>
      <c r="V9" s="103"/>
      <c r="W9" s="103"/>
      <c r="X9" s="103"/>
      <c r="Y9" s="103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</row>
    <row r="10" spans="1:189" ht="15">
      <c r="A10" s="134">
        <v>8</v>
      </c>
      <c r="B10" s="135" t="s">
        <v>25</v>
      </c>
      <c r="C10" s="136">
        <v>56.00000000000001</v>
      </c>
      <c r="D10" s="136">
        <v>55.56076821544311</v>
      </c>
      <c r="E10" s="136">
        <v>48.6</v>
      </c>
      <c r="F10" s="136">
        <v>11</v>
      </c>
      <c r="G10" s="136">
        <v>27.263530000000003</v>
      </c>
      <c r="H10" s="136">
        <v>39.2648</v>
      </c>
      <c r="I10" s="38">
        <v>33.33333333333333</v>
      </c>
      <c r="J10" s="38">
        <v>23.333333333333332</v>
      </c>
      <c r="K10" s="38">
        <v>16.666666666666664</v>
      </c>
      <c r="L10" s="38">
        <v>6.666666666666667</v>
      </c>
      <c r="M10" s="38">
        <v>13.333333333333334</v>
      </c>
      <c r="N10" s="38">
        <v>6.666666666666667</v>
      </c>
      <c r="O10" s="137">
        <f t="shared" si="1"/>
        <v>99.99999999999999</v>
      </c>
      <c r="P10" s="57">
        <f t="shared" si="0"/>
        <v>46.71696991693674</v>
      </c>
      <c r="Q10" s="102">
        <f t="shared" si="2"/>
        <v>23</v>
      </c>
      <c r="R10" s="10"/>
      <c r="S10" s="103"/>
      <c r="T10" s="103"/>
      <c r="U10" s="103"/>
      <c r="V10" s="103"/>
      <c r="W10" s="103"/>
      <c r="X10" s="103"/>
      <c r="Y10" s="103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</row>
    <row r="11" spans="1:189" ht="15">
      <c r="A11" s="134">
        <v>9</v>
      </c>
      <c r="B11" s="135" t="s">
        <v>26</v>
      </c>
      <c r="C11" s="136">
        <v>58.599999999999994</v>
      </c>
      <c r="D11" s="136">
        <v>52.57987012281147</v>
      </c>
      <c r="E11" s="136">
        <v>67.7</v>
      </c>
      <c r="F11" s="136">
        <v>26</v>
      </c>
      <c r="G11" s="136">
        <v>70.92286</v>
      </c>
      <c r="H11" s="136">
        <v>27.973039999999997</v>
      </c>
      <c r="I11" s="38">
        <v>33.33333333333333</v>
      </c>
      <c r="J11" s="38">
        <v>23.333333333333332</v>
      </c>
      <c r="K11" s="38">
        <v>16.666666666666664</v>
      </c>
      <c r="L11" s="38">
        <v>6.666666666666667</v>
      </c>
      <c r="M11" s="38">
        <v>13.333333333333334</v>
      </c>
      <c r="N11" s="38">
        <v>6.666666666666667</v>
      </c>
      <c r="O11" s="137">
        <f t="shared" si="1"/>
        <v>99.99999999999999</v>
      </c>
      <c r="P11" s="57">
        <f t="shared" si="0"/>
        <v>56.139887028656005</v>
      </c>
      <c r="Q11" s="102">
        <f t="shared" si="2"/>
        <v>12</v>
      </c>
      <c r="R11" s="10"/>
      <c r="S11" s="103"/>
      <c r="T11" s="103"/>
      <c r="U11" s="103"/>
      <c r="V11" s="103"/>
      <c r="W11" s="103"/>
      <c r="X11" s="103"/>
      <c r="Y11" s="103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</row>
    <row r="12" spans="1:189" ht="15">
      <c r="A12" s="134">
        <v>10</v>
      </c>
      <c r="B12" s="135" t="s">
        <v>27</v>
      </c>
      <c r="C12" s="136">
        <v>59.20000000000001</v>
      </c>
      <c r="D12" s="136">
        <v>52.809263957390186</v>
      </c>
      <c r="E12" s="136">
        <v>67.4</v>
      </c>
      <c r="F12" s="136">
        <v>51</v>
      </c>
      <c r="G12" s="136">
        <v>58.272999999999996</v>
      </c>
      <c r="H12" s="136">
        <v>50.383250000000004</v>
      </c>
      <c r="I12" s="38">
        <v>33.33333333333333</v>
      </c>
      <c r="J12" s="38">
        <v>23.333333333333332</v>
      </c>
      <c r="K12" s="38">
        <v>16.666666666666664</v>
      </c>
      <c r="L12" s="38">
        <v>6.666666666666667</v>
      </c>
      <c r="M12" s="38">
        <v>13.333333333333334</v>
      </c>
      <c r="N12" s="38">
        <v>6.666666666666667</v>
      </c>
      <c r="O12" s="141">
        <f t="shared" si="1"/>
        <v>99.99999999999999</v>
      </c>
      <c r="P12" s="57">
        <f t="shared" si="0"/>
        <v>57.81744492339105</v>
      </c>
      <c r="Q12" s="102">
        <f t="shared" si="2"/>
        <v>9</v>
      </c>
      <c r="R12" s="10"/>
      <c r="S12" s="103"/>
      <c r="T12" s="103"/>
      <c r="U12" s="103"/>
      <c r="V12" s="103"/>
      <c r="W12" s="103"/>
      <c r="X12" s="103"/>
      <c r="Y12" s="103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</row>
    <row r="13" spans="1:189" ht="15">
      <c r="A13" s="134">
        <v>11</v>
      </c>
      <c r="B13" s="135" t="s">
        <v>28</v>
      </c>
      <c r="C13" s="136">
        <v>57.99999999999999</v>
      </c>
      <c r="D13" s="136">
        <v>48.18395552174447</v>
      </c>
      <c r="E13" s="136">
        <v>67.6</v>
      </c>
      <c r="F13" s="136">
        <v>22</v>
      </c>
      <c r="G13" s="136">
        <v>54.74099999999999</v>
      </c>
      <c r="H13" s="136">
        <v>32.32479</v>
      </c>
      <c r="I13" s="38">
        <v>33.33333333333333</v>
      </c>
      <c r="J13" s="38">
        <v>23.333333333333332</v>
      </c>
      <c r="K13" s="38">
        <v>16.666666666666664</v>
      </c>
      <c r="L13" s="38">
        <v>6.666666666666667</v>
      </c>
      <c r="M13" s="38">
        <v>13.333333333333334</v>
      </c>
      <c r="N13" s="38">
        <v>6.666666666666667</v>
      </c>
      <c r="O13" s="141">
        <f t="shared" si="1"/>
        <v>99.99999999999999</v>
      </c>
      <c r="P13" s="57">
        <f t="shared" si="0"/>
        <v>52.76337562174038</v>
      </c>
      <c r="Q13" s="102">
        <f t="shared" si="2"/>
        <v>15</v>
      </c>
      <c r="R13" s="10"/>
      <c r="S13" s="103"/>
      <c r="T13" s="103"/>
      <c r="U13" s="103"/>
      <c r="V13" s="103"/>
      <c r="W13" s="103"/>
      <c r="X13" s="103"/>
      <c r="Y13" s="103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</row>
    <row r="14" spans="1:189" ht="15">
      <c r="A14" s="134">
        <v>12</v>
      </c>
      <c r="B14" s="135" t="s">
        <v>0</v>
      </c>
      <c r="C14" s="136">
        <v>56.99999999999999</v>
      </c>
      <c r="D14" s="136">
        <v>56.09120394027139</v>
      </c>
      <c r="E14" s="136">
        <v>56.6</v>
      </c>
      <c r="F14" s="136">
        <v>17</v>
      </c>
      <c r="G14" s="136">
        <v>38.117869999999996</v>
      </c>
      <c r="H14" s="142"/>
      <c r="I14" s="38">
        <v>35.714285714285715</v>
      </c>
      <c r="J14" s="38">
        <v>25</v>
      </c>
      <c r="K14" s="38">
        <v>17.857142857142858</v>
      </c>
      <c r="L14" s="38">
        <v>7.142857142857142</v>
      </c>
      <c r="M14" s="38">
        <v>14.285714285714285</v>
      </c>
      <c r="N14" s="59">
        <v>0</v>
      </c>
      <c r="O14" s="137">
        <f t="shared" si="1"/>
        <v>100</v>
      </c>
      <c r="P14" s="57">
        <f t="shared" si="0"/>
        <v>51.146782413639286</v>
      </c>
      <c r="Q14" s="102">
        <f t="shared" si="2"/>
        <v>17</v>
      </c>
      <c r="R14" s="10"/>
      <c r="S14" s="103"/>
      <c r="T14" s="103"/>
      <c r="U14" s="103"/>
      <c r="V14" s="103"/>
      <c r="W14" s="103"/>
      <c r="X14" s="103"/>
      <c r="Y14" s="103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</row>
    <row r="15" spans="1:189" ht="15">
      <c r="A15" s="134">
        <v>13</v>
      </c>
      <c r="B15" s="135" t="s">
        <v>1</v>
      </c>
      <c r="C15" s="136">
        <v>46.4</v>
      </c>
      <c r="D15" s="136">
        <v>41.983752064546294</v>
      </c>
      <c r="E15" s="136">
        <v>50.3</v>
      </c>
      <c r="F15" s="136">
        <v>28</v>
      </c>
      <c r="G15" s="136">
        <v>38.282759999999996</v>
      </c>
      <c r="H15" s="136">
        <v>72.35305</v>
      </c>
      <c r="I15" s="38">
        <v>33.33333333333333</v>
      </c>
      <c r="J15" s="38">
        <v>23.333333333333332</v>
      </c>
      <c r="K15" s="38">
        <v>16.666666666666664</v>
      </c>
      <c r="L15" s="38">
        <v>6.666666666666667</v>
      </c>
      <c r="M15" s="38">
        <v>13.333333333333334</v>
      </c>
      <c r="N15" s="38">
        <v>6.666666666666667</v>
      </c>
      <c r="O15" s="137">
        <f t="shared" si="1"/>
        <v>99.99999999999999</v>
      </c>
      <c r="P15" s="57">
        <f t="shared" si="0"/>
        <v>45.44078014839413</v>
      </c>
      <c r="Q15" s="102">
        <f t="shared" si="2"/>
        <v>26</v>
      </c>
      <c r="R15" s="10"/>
      <c r="S15" s="103"/>
      <c r="T15" s="103"/>
      <c r="U15" s="103"/>
      <c r="V15" s="103"/>
      <c r="W15" s="103"/>
      <c r="X15" s="103"/>
      <c r="Y15" s="103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</row>
    <row r="16" spans="1:189" ht="15">
      <c r="A16" s="134">
        <v>14</v>
      </c>
      <c r="B16" s="135" t="s">
        <v>2</v>
      </c>
      <c r="C16" s="136">
        <v>46.6</v>
      </c>
      <c r="D16" s="136">
        <v>51.49497202442676</v>
      </c>
      <c r="E16" s="136">
        <v>48</v>
      </c>
      <c r="F16" s="136">
        <v>23</v>
      </c>
      <c r="G16" s="142"/>
      <c r="H16" s="136">
        <v>67.08625</v>
      </c>
      <c r="I16" s="38">
        <v>38.46153846153847</v>
      </c>
      <c r="J16" s="38">
        <v>26.923076923076923</v>
      </c>
      <c r="K16" s="59">
        <v>19.230769230769234</v>
      </c>
      <c r="L16" s="38">
        <v>7.6923076923076925</v>
      </c>
      <c r="M16" s="59">
        <v>0</v>
      </c>
      <c r="N16" s="38">
        <v>7.6923076923076925</v>
      </c>
      <c r="O16" s="141">
        <f t="shared" si="1"/>
        <v>100</v>
      </c>
      <c r="P16" s="57">
        <f t="shared" si="0"/>
        <v>47.94758862196106</v>
      </c>
      <c r="Q16" s="102">
        <f t="shared" si="2"/>
        <v>20</v>
      </c>
      <c r="R16" s="10"/>
      <c r="S16" s="103"/>
      <c r="T16" s="103"/>
      <c r="U16" s="103"/>
      <c r="V16" s="103"/>
      <c r="W16" s="103"/>
      <c r="X16" s="103"/>
      <c r="Y16" s="10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</row>
    <row r="17" spans="1:189" ht="15">
      <c r="A17" s="134">
        <v>15</v>
      </c>
      <c r="B17" s="135" t="s">
        <v>3</v>
      </c>
      <c r="C17" s="136">
        <v>56.00000000000001</v>
      </c>
      <c r="D17" s="136">
        <v>62.921440751157064</v>
      </c>
      <c r="E17" s="136">
        <v>77</v>
      </c>
      <c r="F17" s="136">
        <v>67</v>
      </c>
      <c r="G17" s="136">
        <v>56.99487</v>
      </c>
      <c r="H17" s="136">
        <v>50.31387000000001</v>
      </c>
      <c r="I17" s="38">
        <v>33.33333333333333</v>
      </c>
      <c r="J17" s="38">
        <v>23.333333333333332</v>
      </c>
      <c r="K17" s="38">
        <v>16.666666666666664</v>
      </c>
      <c r="L17" s="38">
        <v>6.666666666666667</v>
      </c>
      <c r="M17" s="38">
        <v>13.333333333333334</v>
      </c>
      <c r="N17" s="38">
        <v>6.666666666666667</v>
      </c>
      <c r="O17" s="137">
        <f>SUM(I17:N17)</f>
        <v>99.99999999999999</v>
      </c>
      <c r="P17" s="57">
        <f t="shared" si="0"/>
        <v>61.601910175269985</v>
      </c>
      <c r="Q17" s="102">
        <f t="shared" si="2"/>
        <v>4</v>
      </c>
      <c r="R17" s="10"/>
      <c r="S17" s="103"/>
      <c r="T17" s="103"/>
      <c r="U17" s="103"/>
      <c r="V17" s="103"/>
      <c r="W17" s="103"/>
      <c r="X17" s="103"/>
      <c r="Y17" s="103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</row>
    <row r="18" spans="1:189" ht="15">
      <c r="A18" s="134">
        <v>16</v>
      </c>
      <c r="B18" s="135" t="s">
        <v>4</v>
      </c>
      <c r="C18" s="136">
        <v>46.8</v>
      </c>
      <c r="D18" s="136">
        <v>43.831483125605985</v>
      </c>
      <c r="E18" s="136">
        <v>61.1</v>
      </c>
      <c r="F18" s="136">
        <v>34</v>
      </c>
      <c r="G18" s="136">
        <v>22.8756</v>
      </c>
      <c r="H18" s="136">
        <v>68.80627</v>
      </c>
      <c r="I18" s="38">
        <v>33.33333333333333</v>
      </c>
      <c r="J18" s="38">
        <v>23.333333333333332</v>
      </c>
      <c r="K18" s="38">
        <v>16.666666666666664</v>
      </c>
      <c r="L18" s="38">
        <v>6.666666666666667</v>
      </c>
      <c r="M18" s="38">
        <v>13.333333333333334</v>
      </c>
      <c r="N18" s="38">
        <v>6.666666666666667</v>
      </c>
      <c r="O18" s="137">
        <f t="shared" si="1"/>
        <v>99.99999999999999</v>
      </c>
      <c r="P18" s="57">
        <f t="shared" si="0"/>
        <v>45.91451072930808</v>
      </c>
      <c r="Q18" s="102">
        <f t="shared" si="2"/>
        <v>25</v>
      </c>
      <c r="R18" s="10"/>
      <c r="S18" s="103"/>
      <c r="T18" s="103"/>
      <c r="U18" s="103"/>
      <c r="V18" s="103"/>
      <c r="W18" s="103"/>
      <c r="X18" s="103"/>
      <c r="Y18" s="103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</row>
    <row r="19" spans="1:189" ht="15">
      <c r="A19" s="134">
        <v>17</v>
      </c>
      <c r="B19" s="135" t="s">
        <v>5</v>
      </c>
      <c r="C19" s="136">
        <v>56.99999999999999</v>
      </c>
      <c r="D19" s="136">
        <v>68.12019371345028</v>
      </c>
      <c r="E19" s="136">
        <v>61.2</v>
      </c>
      <c r="F19" s="136">
        <v>37</v>
      </c>
      <c r="G19" s="142"/>
      <c r="H19" s="136">
        <v>15.68556</v>
      </c>
      <c r="I19" s="38">
        <v>38.46153846153847</v>
      </c>
      <c r="J19" s="38">
        <v>26.923076923076923</v>
      </c>
      <c r="K19" s="38">
        <v>19.230769230769234</v>
      </c>
      <c r="L19" s="38">
        <v>7.6923076923076925</v>
      </c>
      <c r="M19" s="59">
        <v>0</v>
      </c>
      <c r="N19" s="38">
        <v>7.6923076923076925</v>
      </c>
      <c r="O19" s="141">
        <f t="shared" si="1"/>
        <v>100</v>
      </c>
      <c r="P19" s="57">
        <f t="shared" si="0"/>
        <v>56.08509523054431</v>
      </c>
      <c r="Q19" s="102">
        <f t="shared" si="2"/>
        <v>13</v>
      </c>
      <c r="R19" s="10"/>
      <c r="S19" s="103"/>
      <c r="T19" s="103"/>
      <c r="U19" s="103"/>
      <c r="V19" s="103"/>
      <c r="W19" s="103"/>
      <c r="X19" s="103"/>
      <c r="Y19" s="103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</row>
    <row r="20" spans="1:189" ht="15">
      <c r="A20" s="134">
        <v>18</v>
      </c>
      <c r="B20" s="135" t="s">
        <v>6</v>
      </c>
      <c r="C20" s="136">
        <v>56.00000000000001</v>
      </c>
      <c r="D20" s="136">
        <v>54.48339158309674</v>
      </c>
      <c r="E20" s="136">
        <v>73.5</v>
      </c>
      <c r="F20" s="136">
        <v>73</v>
      </c>
      <c r="G20" s="136">
        <v>68.77862999999999</v>
      </c>
      <c r="H20" s="136">
        <v>59.203799999999994</v>
      </c>
      <c r="I20" s="38">
        <v>33.33333333333333</v>
      </c>
      <c r="J20" s="38">
        <v>23.333333333333332</v>
      </c>
      <c r="K20" s="38">
        <v>16.666666666666664</v>
      </c>
      <c r="L20" s="38">
        <v>6.666666666666667</v>
      </c>
      <c r="M20" s="38">
        <v>13.333333333333334</v>
      </c>
      <c r="N20" s="38">
        <v>6.666666666666667</v>
      </c>
      <c r="O20" s="137">
        <f>SUM(I20:N20)</f>
        <v>99.99999999999999</v>
      </c>
      <c r="P20" s="57">
        <f t="shared" si="0"/>
        <v>61.613528702722576</v>
      </c>
      <c r="Q20" s="102">
        <f t="shared" si="2"/>
        <v>3</v>
      </c>
      <c r="R20" s="10"/>
      <c r="S20" s="103"/>
      <c r="T20" s="103"/>
      <c r="U20" s="103"/>
      <c r="V20" s="103"/>
      <c r="W20" s="103"/>
      <c r="X20" s="103"/>
      <c r="Y20" s="103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</row>
    <row r="21" spans="1:189" ht="15">
      <c r="A21" s="134">
        <v>19</v>
      </c>
      <c r="B21" s="135" t="s">
        <v>7</v>
      </c>
      <c r="C21" s="136">
        <v>56.2</v>
      </c>
      <c r="D21" s="136">
        <v>46.61195098655869</v>
      </c>
      <c r="E21" s="136">
        <v>75.2</v>
      </c>
      <c r="F21" s="136">
        <v>43</v>
      </c>
      <c r="G21" s="136">
        <v>58.15261</v>
      </c>
      <c r="H21" s="136">
        <v>70.37968</v>
      </c>
      <c r="I21" s="38">
        <v>33.33333333333333</v>
      </c>
      <c r="J21" s="38">
        <v>23.333333333333332</v>
      </c>
      <c r="K21" s="38">
        <v>16.666666666666664</v>
      </c>
      <c r="L21" s="38">
        <v>6.666666666666667</v>
      </c>
      <c r="M21" s="38">
        <v>13.333333333333334</v>
      </c>
      <c r="N21" s="38">
        <v>6.666666666666667</v>
      </c>
      <c r="O21" s="137">
        <f t="shared" si="1"/>
        <v>99.99999999999999</v>
      </c>
      <c r="P21" s="57">
        <f t="shared" si="0"/>
        <v>57.45511523019703</v>
      </c>
      <c r="Q21" s="102">
        <f t="shared" si="2"/>
        <v>10</v>
      </c>
      <c r="R21" s="10"/>
      <c r="S21" s="103"/>
      <c r="T21" s="103"/>
      <c r="U21" s="103"/>
      <c r="V21" s="103"/>
      <c r="W21" s="103"/>
      <c r="X21" s="103"/>
      <c r="Y21" s="103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</row>
    <row r="22" spans="1:189" ht="15">
      <c r="A22" s="134">
        <v>20</v>
      </c>
      <c r="B22" s="135" t="s">
        <v>8</v>
      </c>
      <c r="C22" s="136">
        <v>50</v>
      </c>
      <c r="D22" s="136">
        <v>49.768282245499286</v>
      </c>
      <c r="E22" s="136">
        <v>49.6</v>
      </c>
      <c r="F22" s="136">
        <v>22</v>
      </c>
      <c r="G22" s="136">
        <v>30.807299999999998</v>
      </c>
      <c r="H22" s="136">
        <v>69.23234000000001</v>
      </c>
      <c r="I22" s="38">
        <v>33.33333333333333</v>
      </c>
      <c r="J22" s="38">
        <v>23.333333333333332</v>
      </c>
      <c r="K22" s="38">
        <v>16.666666666666664</v>
      </c>
      <c r="L22" s="38">
        <v>6.666666666666667</v>
      </c>
      <c r="M22" s="38">
        <v>13.333333333333334</v>
      </c>
      <c r="N22" s="38">
        <v>6.666666666666667</v>
      </c>
      <c r="O22" s="137">
        <f t="shared" si="1"/>
        <v>99.99999999999999</v>
      </c>
      <c r="P22" s="57">
        <f t="shared" si="0"/>
        <v>46.73572852394984</v>
      </c>
      <c r="Q22" s="102">
        <f t="shared" si="2"/>
        <v>22</v>
      </c>
      <c r="R22" s="10"/>
      <c r="S22" s="103"/>
      <c r="T22" s="103"/>
      <c r="U22" s="103"/>
      <c r="V22" s="103"/>
      <c r="W22" s="103"/>
      <c r="X22" s="103"/>
      <c r="Y22" s="103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</row>
    <row r="23" spans="1:189" ht="15">
      <c r="A23" s="134">
        <v>21</v>
      </c>
      <c r="B23" s="135" t="s">
        <v>9</v>
      </c>
      <c r="C23" s="136">
        <v>54.79999999999999</v>
      </c>
      <c r="D23" s="136">
        <v>40.95497032138861</v>
      </c>
      <c r="E23" s="136">
        <v>64.1</v>
      </c>
      <c r="F23" s="136">
        <v>19</v>
      </c>
      <c r="G23" s="136">
        <v>75.64174</v>
      </c>
      <c r="H23" s="136">
        <v>14.2485</v>
      </c>
      <c r="I23" s="38">
        <v>33.33333333333333</v>
      </c>
      <c r="J23" s="38">
        <v>23.333333333333332</v>
      </c>
      <c r="K23" s="38">
        <v>16.666666666666664</v>
      </c>
      <c r="L23" s="38">
        <v>6.666666666666667</v>
      </c>
      <c r="M23" s="38">
        <v>13.333333333333334</v>
      </c>
      <c r="N23" s="38">
        <v>6.666666666666667</v>
      </c>
      <c r="O23" s="137">
        <f aca="true" t="shared" si="3" ref="O23:O29">SUM(I23:N23)</f>
        <v>99.99999999999999</v>
      </c>
      <c r="P23" s="57">
        <f t="shared" si="0"/>
        <v>50.80829174165733</v>
      </c>
      <c r="Q23" s="102">
        <f t="shared" si="2"/>
        <v>18</v>
      </c>
      <c r="R23" s="10"/>
      <c r="S23" s="103"/>
      <c r="T23" s="103"/>
      <c r="U23" s="103"/>
      <c r="V23" s="103"/>
      <c r="W23" s="103"/>
      <c r="X23" s="103"/>
      <c r="Y23" s="103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</row>
    <row r="24" spans="1:189" ht="15">
      <c r="A24" s="134">
        <v>22</v>
      </c>
      <c r="B24" s="135" t="s">
        <v>10</v>
      </c>
      <c r="C24" s="136">
        <v>46</v>
      </c>
      <c r="D24" s="136">
        <v>52.969957374479925</v>
      </c>
      <c r="E24" s="136">
        <v>42.8</v>
      </c>
      <c r="F24" s="136">
        <v>9</v>
      </c>
      <c r="G24" s="136">
        <v>23.95067</v>
      </c>
      <c r="H24" s="136">
        <v>50.06899</v>
      </c>
      <c r="I24" s="38">
        <v>33.33333333333333</v>
      </c>
      <c r="J24" s="38">
        <v>23.333333333333332</v>
      </c>
      <c r="K24" s="38">
        <v>16.666666666666664</v>
      </c>
      <c r="L24" s="38">
        <v>6.666666666666667</v>
      </c>
      <c r="M24" s="38">
        <v>13.333333333333334</v>
      </c>
      <c r="N24" s="38">
        <v>6.666666666666667</v>
      </c>
      <c r="O24" s="137">
        <f t="shared" si="3"/>
        <v>99.99999999999999</v>
      </c>
      <c r="P24" s="57">
        <f t="shared" si="0"/>
        <v>41.95767872071198</v>
      </c>
      <c r="Q24" s="102">
        <f t="shared" si="2"/>
        <v>27</v>
      </c>
      <c r="R24" s="10"/>
      <c r="S24" s="103"/>
      <c r="T24" s="103"/>
      <c r="U24" s="103"/>
      <c r="V24" s="103"/>
      <c r="W24" s="103"/>
      <c r="X24" s="103"/>
      <c r="Y24" s="103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</row>
    <row r="25" spans="1:189" ht="15">
      <c r="A25" s="134">
        <v>23</v>
      </c>
      <c r="B25" s="135" t="s">
        <v>11</v>
      </c>
      <c r="C25" s="136">
        <v>54.400000000000006</v>
      </c>
      <c r="D25" s="136">
        <v>41.38495286301202</v>
      </c>
      <c r="E25" s="136">
        <v>51.7</v>
      </c>
      <c r="F25" s="136">
        <v>25</v>
      </c>
      <c r="G25" s="136">
        <v>45.05703</v>
      </c>
      <c r="H25" s="136">
        <v>70.98044999999999</v>
      </c>
      <c r="I25" s="38">
        <v>33.33333333333333</v>
      </c>
      <c r="J25" s="38">
        <v>23.333333333333332</v>
      </c>
      <c r="K25" s="38">
        <v>16.666666666666664</v>
      </c>
      <c r="L25" s="38">
        <v>6.666666666666667</v>
      </c>
      <c r="M25" s="38">
        <v>13.333333333333334</v>
      </c>
      <c r="N25" s="38">
        <v>6.666666666666667</v>
      </c>
      <c r="O25" s="137">
        <f t="shared" si="3"/>
        <v>99.99999999999999</v>
      </c>
      <c r="P25" s="57">
        <f t="shared" si="0"/>
        <v>48.81278966803614</v>
      </c>
      <c r="Q25" s="102">
        <f t="shared" si="2"/>
        <v>19</v>
      </c>
      <c r="R25" s="10"/>
      <c r="S25" s="103"/>
      <c r="T25" s="103"/>
      <c r="U25" s="103"/>
      <c r="V25" s="103"/>
      <c r="W25" s="103"/>
      <c r="X25" s="103"/>
      <c r="Y25" s="103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</row>
    <row r="26" spans="1:189" ht="15">
      <c r="A26" s="134">
        <v>24</v>
      </c>
      <c r="B26" s="135" t="s">
        <v>12</v>
      </c>
      <c r="C26" s="136">
        <v>47.6</v>
      </c>
      <c r="D26" s="136">
        <v>29.235537289375312</v>
      </c>
      <c r="E26" s="136">
        <v>54.6</v>
      </c>
      <c r="F26" s="136">
        <v>30</v>
      </c>
      <c r="G26" s="136">
        <v>51.148329999999994</v>
      </c>
      <c r="H26" s="136">
        <v>79.87803</v>
      </c>
      <c r="I26" s="38">
        <v>33.33333333333333</v>
      </c>
      <c r="J26" s="38">
        <v>23.333333333333332</v>
      </c>
      <c r="K26" s="38">
        <v>16.666666666666664</v>
      </c>
      <c r="L26" s="38">
        <v>6.666666666666667</v>
      </c>
      <c r="M26" s="38">
        <v>13.333333333333334</v>
      </c>
      <c r="N26" s="38">
        <v>6.666666666666667</v>
      </c>
      <c r="O26" s="137">
        <f t="shared" si="3"/>
        <v>99.99999999999999</v>
      </c>
      <c r="P26" s="57">
        <f t="shared" si="0"/>
        <v>45.93327136752091</v>
      </c>
      <c r="Q26" s="102">
        <f t="shared" si="2"/>
        <v>24</v>
      </c>
      <c r="R26" s="10"/>
      <c r="S26" s="103"/>
      <c r="T26" s="103"/>
      <c r="U26" s="103"/>
      <c r="V26" s="103"/>
      <c r="W26" s="103"/>
      <c r="X26" s="103"/>
      <c r="Y26" s="103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</row>
    <row r="27" spans="1:189" ht="15">
      <c r="A27" s="134">
        <v>25</v>
      </c>
      <c r="B27" s="135" t="s">
        <v>13</v>
      </c>
      <c r="C27" s="136">
        <v>55.8</v>
      </c>
      <c r="D27" s="136">
        <v>50.64657395677714</v>
      </c>
      <c r="E27" s="136">
        <v>81.7</v>
      </c>
      <c r="F27" s="136">
        <v>64</v>
      </c>
      <c r="G27" s="136">
        <v>62.09068</v>
      </c>
      <c r="H27" s="136">
        <v>61.8444</v>
      </c>
      <c r="I27" s="38">
        <v>33.33333333333333</v>
      </c>
      <c r="J27" s="38">
        <v>23.333333333333332</v>
      </c>
      <c r="K27" s="38">
        <v>16.666666666666664</v>
      </c>
      <c r="L27" s="38">
        <v>6.666666666666667</v>
      </c>
      <c r="M27" s="38">
        <v>13.333333333333334</v>
      </c>
      <c r="N27" s="38">
        <v>6.666666666666667</v>
      </c>
      <c r="O27" s="137">
        <f t="shared" si="3"/>
        <v>99.99999999999999</v>
      </c>
      <c r="P27" s="57">
        <f t="shared" si="0"/>
        <v>60.702584589914665</v>
      </c>
      <c r="Q27" s="102">
        <f t="shared" si="2"/>
        <v>7</v>
      </c>
      <c r="R27" s="10"/>
      <c r="S27" s="103"/>
      <c r="T27" s="103"/>
      <c r="U27" s="103"/>
      <c r="V27" s="103"/>
      <c r="W27" s="103"/>
      <c r="X27" s="103"/>
      <c r="Y27" s="103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</row>
    <row r="28" spans="1:189" ht="15">
      <c r="A28" s="134">
        <v>26</v>
      </c>
      <c r="B28" s="135" t="s">
        <v>14</v>
      </c>
      <c r="C28" s="136">
        <v>56.8</v>
      </c>
      <c r="D28" s="136">
        <v>77.08359550768341</v>
      </c>
      <c r="E28" s="136">
        <v>82.9</v>
      </c>
      <c r="F28" s="136">
        <v>75</v>
      </c>
      <c r="G28" s="136">
        <v>65.48957</v>
      </c>
      <c r="H28" s="136">
        <v>75.26452</v>
      </c>
      <c r="I28" s="38">
        <v>33.33333333333333</v>
      </c>
      <c r="J28" s="38">
        <v>23.333333333333332</v>
      </c>
      <c r="K28" s="38">
        <v>16.666666666666664</v>
      </c>
      <c r="L28" s="38">
        <v>6.666666666666667</v>
      </c>
      <c r="M28" s="38">
        <v>13.333333333333334</v>
      </c>
      <c r="N28" s="38">
        <v>6.666666666666667</v>
      </c>
      <c r="O28" s="137">
        <f t="shared" si="3"/>
        <v>99.99999999999999</v>
      </c>
      <c r="P28" s="57">
        <f t="shared" si="0"/>
        <v>69.48574961845947</v>
      </c>
      <c r="Q28" s="102">
        <f t="shared" si="2"/>
        <v>1</v>
      </c>
      <c r="R28" s="10"/>
      <c r="S28" s="103"/>
      <c r="T28" s="103"/>
      <c r="U28" s="103"/>
      <c r="V28" s="103"/>
      <c r="W28" s="103"/>
      <c r="X28" s="103"/>
      <c r="Y28" s="103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</row>
    <row r="29" spans="1:189" ht="15">
      <c r="A29" s="134">
        <v>27</v>
      </c>
      <c r="B29" s="135" t="s">
        <v>15</v>
      </c>
      <c r="C29" s="136">
        <v>56.2</v>
      </c>
      <c r="D29" s="136">
        <v>61.85158605375146</v>
      </c>
      <c r="E29" s="136">
        <v>66.8</v>
      </c>
      <c r="F29" s="136">
        <v>58</v>
      </c>
      <c r="G29" s="136">
        <v>67.63486</v>
      </c>
      <c r="H29" s="136">
        <v>63.01985</v>
      </c>
      <c r="I29" s="38">
        <v>33.33333333333333</v>
      </c>
      <c r="J29" s="38">
        <v>23.333333333333332</v>
      </c>
      <c r="K29" s="38">
        <v>16.666666666666664</v>
      </c>
      <c r="L29" s="38">
        <v>6.666666666666667</v>
      </c>
      <c r="M29" s="38">
        <v>13.333333333333334</v>
      </c>
      <c r="N29" s="38">
        <v>6.666666666666667</v>
      </c>
      <c r="O29" s="137">
        <f t="shared" si="3"/>
        <v>99.99999999999999</v>
      </c>
      <c r="P29" s="57">
        <f t="shared" si="0"/>
        <v>61.384674745875344</v>
      </c>
      <c r="Q29" s="102">
        <f t="shared" si="2"/>
        <v>5</v>
      </c>
      <c r="R29" s="10"/>
      <c r="S29" s="103"/>
      <c r="T29" s="103"/>
      <c r="U29" s="103"/>
      <c r="V29" s="103"/>
      <c r="W29" s="103"/>
      <c r="X29" s="103"/>
      <c r="Y29" s="10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</row>
    <row r="30" spans="1:189" ht="15">
      <c r="A30" s="143"/>
      <c r="B30" s="143"/>
      <c r="C30" s="32"/>
      <c r="D30" s="144"/>
      <c r="E30" s="145"/>
      <c r="F30" s="145"/>
      <c r="G30" s="145"/>
      <c r="H30" s="145"/>
      <c r="I30" s="38"/>
      <c r="J30" s="38"/>
      <c r="K30" s="8"/>
      <c r="L30" s="8"/>
      <c r="M30" s="8"/>
      <c r="N30" s="105" t="s">
        <v>39</v>
      </c>
      <c r="O30" s="105">
        <f>SUM(I3:N3)</f>
        <v>99.99999999999999</v>
      </c>
      <c r="P30" s="111"/>
      <c r="Q30" s="111"/>
      <c r="R30" s="10"/>
      <c r="S30" s="10"/>
      <c r="T30" s="146"/>
      <c r="U30" s="146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</row>
    <row r="31" spans="1:189" ht="15">
      <c r="A31" s="143"/>
      <c r="B31" s="85" t="s">
        <v>16</v>
      </c>
      <c r="C31" s="68">
        <f aca="true" t="shared" si="4" ref="C31:H31">AVERAGE(C3:C29)</f>
        <v>53.4</v>
      </c>
      <c r="D31" s="147">
        <f t="shared" si="4"/>
        <v>53.354833254098146</v>
      </c>
      <c r="E31" s="147">
        <f t="shared" si="4"/>
        <v>63.92962962962962</v>
      </c>
      <c r="F31" s="147">
        <f t="shared" si="4"/>
        <v>38.25925925925926</v>
      </c>
      <c r="G31" s="147">
        <f t="shared" si="4"/>
        <v>51.46913199999999</v>
      </c>
      <c r="H31" s="147">
        <f t="shared" si="4"/>
        <v>58.56793959999999</v>
      </c>
      <c r="I31" s="41"/>
      <c r="J31" s="41"/>
      <c r="K31" s="39"/>
      <c r="L31" s="39"/>
      <c r="M31" s="39"/>
      <c r="N31" s="39"/>
      <c r="O31" s="39"/>
      <c r="P31" s="42">
        <f>AVERAGE(P3:P29)</f>
        <v>54.21476560660908</v>
      </c>
      <c r="Q31" s="10"/>
      <c r="R31" s="10"/>
      <c r="S31" s="10"/>
      <c r="T31" s="146"/>
      <c r="U31" s="146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</row>
    <row r="32" spans="1:189" ht="15">
      <c r="A32" s="143"/>
      <c r="B32" s="85" t="s">
        <v>17</v>
      </c>
      <c r="C32" s="68">
        <f aca="true" t="shared" si="5" ref="C32:H32">STDEV(C3:C29)</f>
        <v>4.413963856113565</v>
      </c>
      <c r="D32" s="147">
        <f t="shared" si="5"/>
        <v>10.70366467220749</v>
      </c>
      <c r="E32" s="147">
        <f t="shared" si="5"/>
        <v>12.280623099163359</v>
      </c>
      <c r="F32" s="147">
        <f t="shared" si="5"/>
        <v>19.82925692504462</v>
      </c>
      <c r="G32" s="147">
        <f t="shared" si="5"/>
        <v>15.912949398622679</v>
      </c>
      <c r="H32" s="147">
        <f t="shared" si="5"/>
        <v>19.82098117465085</v>
      </c>
      <c r="I32" s="41"/>
      <c r="J32" s="41"/>
      <c r="K32" s="39"/>
      <c r="L32" s="39"/>
      <c r="M32" s="39"/>
      <c r="N32" s="39"/>
      <c r="O32" s="39"/>
      <c r="P32" s="42">
        <f>STDEV(P3:P29)</f>
        <v>7.164659124984601</v>
      </c>
      <c r="Q32" s="10"/>
      <c r="R32" s="10"/>
      <c r="S32" s="10"/>
      <c r="T32" s="146"/>
      <c r="U32" s="146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</row>
    <row r="33" spans="1:189" ht="15">
      <c r="A33" s="143"/>
      <c r="B33" s="85" t="s">
        <v>18</v>
      </c>
      <c r="C33" s="69">
        <f aca="true" t="shared" si="6" ref="C33:H33">COUNT(C3:C29)</f>
        <v>27</v>
      </c>
      <c r="D33" s="148">
        <f t="shared" si="6"/>
        <v>27</v>
      </c>
      <c r="E33" s="148">
        <f t="shared" si="6"/>
        <v>27</v>
      </c>
      <c r="F33" s="148">
        <f t="shared" si="6"/>
        <v>27</v>
      </c>
      <c r="G33" s="149">
        <f t="shared" si="6"/>
        <v>25</v>
      </c>
      <c r="H33" s="149">
        <f t="shared" si="6"/>
        <v>25</v>
      </c>
      <c r="I33" s="38"/>
      <c r="J33" s="38"/>
      <c r="K33" s="8"/>
      <c r="L33" s="8"/>
      <c r="M33" s="8"/>
      <c r="N33" s="8"/>
      <c r="O33" s="137"/>
      <c r="P33" s="111"/>
      <c r="Q33" s="111"/>
      <c r="R33" s="10"/>
      <c r="S33" s="10"/>
      <c r="T33" s="146"/>
      <c r="U33" s="146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</row>
    <row r="34" spans="1:189" ht="15">
      <c r="A34" s="150"/>
      <c r="B34" s="86" t="s">
        <v>48</v>
      </c>
      <c r="C34" s="71">
        <f aca="true" t="shared" si="7" ref="C34:H34">MIN(C$3:C$29)</f>
        <v>45.6</v>
      </c>
      <c r="D34" s="71">
        <f t="shared" si="7"/>
        <v>29.235537289375312</v>
      </c>
      <c r="E34" s="71">
        <f t="shared" si="7"/>
        <v>42.8</v>
      </c>
      <c r="F34" s="71">
        <f t="shared" si="7"/>
        <v>9</v>
      </c>
      <c r="G34" s="71">
        <f t="shared" si="7"/>
        <v>22.8756</v>
      </c>
      <c r="H34" s="71">
        <f t="shared" si="7"/>
        <v>14.2485</v>
      </c>
      <c r="I34" s="151"/>
      <c r="J34" s="151"/>
      <c r="K34" s="152"/>
      <c r="L34" s="152"/>
      <c r="M34" s="152"/>
      <c r="N34" s="152"/>
      <c r="O34" s="97"/>
      <c r="P34" s="43">
        <f>MIN(P$3:P$29)</f>
        <v>41.95767872071198</v>
      </c>
      <c r="Q34" s="38"/>
      <c r="R34" s="97"/>
      <c r="S34" s="97"/>
      <c r="T34" s="116"/>
      <c r="U34" s="11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</row>
    <row r="35" spans="1:189" ht="15">
      <c r="A35" s="150"/>
      <c r="B35" s="87" t="s">
        <v>49</v>
      </c>
      <c r="C35" s="73">
        <f aca="true" t="shared" si="8" ref="C35:H35">MAX(C$3:C$29)</f>
        <v>59.20000000000001</v>
      </c>
      <c r="D35" s="73">
        <f t="shared" si="8"/>
        <v>77.08359550768341</v>
      </c>
      <c r="E35" s="73">
        <f t="shared" si="8"/>
        <v>87.2</v>
      </c>
      <c r="F35" s="73">
        <f t="shared" si="8"/>
        <v>75</v>
      </c>
      <c r="G35" s="73">
        <f t="shared" si="8"/>
        <v>75.64174</v>
      </c>
      <c r="H35" s="73">
        <f t="shared" si="8"/>
        <v>85.74895000000001</v>
      </c>
      <c r="I35" s="151"/>
      <c r="J35" s="151"/>
      <c r="K35" s="152"/>
      <c r="L35" s="152"/>
      <c r="M35" s="152"/>
      <c r="N35" s="152"/>
      <c r="O35" s="10"/>
      <c r="P35" s="45">
        <f>MAX(P$3:P$29)</f>
        <v>69.48574961845947</v>
      </c>
      <c r="Q35" s="38"/>
      <c r="R35" s="97"/>
      <c r="S35" s="97"/>
      <c r="T35" s="116"/>
      <c r="U35" s="116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</row>
    <row r="36" spans="1:189" ht="15">
      <c r="A36" s="10"/>
      <c r="B36" s="11" t="s">
        <v>76</v>
      </c>
      <c r="C36" s="34">
        <v>50</v>
      </c>
      <c r="D36" s="34"/>
      <c r="E36" s="34"/>
      <c r="F36" s="34"/>
      <c r="G36" s="34"/>
      <c r="H36" s="34"/>
      <c r="I36" s="34"/>
      <c r="J36" s="34"/>
      <c r="K36" s="10"/>
      <c r="L36" s="10"/>
      <c r="M36" s="10"/>
      <c r="N36" s="10"/>
      <c r="O36" s="10"/>
      <c r="P36" s="10"/>
      <c r="Q36" s="10"/>
      <c r="R36" s="10"/>
      <c r="S36" s="10"/>
      <c r="T36" s="146"/>
      <c r="U36" s="146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</row>
    <row r="37" spans="1:189" ht="15">
      <c r="A37" s="10"/>
      <c r="B37" s="10"/>
      <c r="C37" s="34"/>
      <c r="D37" s="34"/>
      <c r="E37" s="34"/>
      <c r="F37" s="34"/>
      <c r="G37" s="34"/>
      <c r="H37" s="34"/>
      <c r="I37" s="34"/>
      <c r="J37" s="34"/>
      <c r="K37" s="10"/>
      <c r="L37" s="10"/>
      <c r="M37" s="10"/>
      <c r="N37" s="10"/>
      <c r="O37" s="10"/>
      <c r="P37" s="10"/>
      <c r="Q37" s="10"/>
      <c r="R37" s="10"/>
      <c r="S37" s="10"/>
      <c r="T37" s="146"/>
      <c r="U37" s="146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</row>
    <row r="38" spans="1:189" ht="15">
      <c r="A38" s="10"/>
      <c r="B38" s="10"/>
      <c r="C38" s="34"/>
      <c r="D38" s="34"/>
      <c r="E38" s="34"/>
      <c r="F38" s="34"/>
      <c r="G38" s="34"/>
      <c r="H38" s="34"/>
      <c r="I38" s="34"/>
      <c r="J38" s="34"/>
      <c r="K38" s="10"/>
      <c r="L38" s="10"/>
      <c r="M38" s="10"/>
      <c r="N38" s="10"/>
      <c r="O38" s="10"/>
      <c r="P38" s="10"/>
      <c r="Q38" s="10"/>
      <c r="R38" s="10"/>
      <c r="S38" s="10"/>
      <c r="T38" s="146"/>
      <c r="U38" s="146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</row>
    <row r="39" spans="1:189" ht="15">
      <c r="A39" s="10"/>
      <c r="B39" s="10"/>
      <c r="C39" s="34"/>
      <c r="D39" s="34"/>
      <c r="E39" s="34"/>
      <c r="F39" s="34"/>
      <c r="G39" s="34"/>
      <c r="H39" s="34"/>
      <c r="I39" s="34"/>
      <c r="J39" s="34"/>
      <c r="K39" s="10"/>
      <c r="L39" s="10"/>
      <c r="M39" s="10"/>
      <c r="N39" s="10"/>
      <c r="O39" s="10"/>
      <c r="P39" s="10"/>
      <c r="Q39" s="10"/>
      <c r="R39" s="10"/>
      <c r="S39" s="10"/>
      <c r="T39" s="146"/>
      <c r="U39" s="14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</row>
    <row r="40" spans="1:189" ht="13.5" customHeight="1">
      <c r="A40" s="10"/>
      <c r="B40" s="10"/>
      <c r="C40" s="112"/>
      <c r="D40" s="112"/>
      <c r="E40" s="130"/>
      <c r="F40" s="112"/>
      <c r="G40" s="112"/>
      <c r="H40" s="112"/>
      <c r="I40" s="38"/>
      <c r="J40" s="38"/>
      <c r="K40" s="8"/>
      <c r="L40" s="8"/>
      <c r="M40" s="8"/>
      <c r="N40" s="8"/>
      <c r="O40" s="8"/>
      <c r="P40" s="10"/>
      <c r="Q40" s="10"/>
      <c r="R40" s="10"/>
      <c r="S40" s="10"/>
      <c r="T40" s="146"/>
      <c r="U40" s="146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</row>
    <row r="41" spans="1:189" ht="79.5" customHeight="1">
      <c r="A41" s="184" t="s">
        <v>102</v>
      </c>
      <c r="B41" s="184"/>
      <c r="C41" s="95" t="s">
        <v>91</v>
      </c>
      <c r="D41" s="95" t="s">
        <v>92</v>
      </c>
      <c r="E41" s="95" t="s">
        <v>93</v>
      </c>
      <c r="F41" s="95" t="s">
        <v>94</v>
      </c>
      <c r="G41" s="95" t="s">
        <v>95</v>
      </c>
      <c r="H41" s="95" t="s">
        <v>96</v>
      </c>
      <c r="I41" s="185" t="s">
        <v>38</v>
      </c>
      <c r="J41" s="185"/>
      <c r="K41" s="185"/>
      <c r="L41" s="185"/>
      <c r="M41" s="185"/>
      <c r="N41" s="185"/>
      <c r="O41" s="9"/>
      <c r="P41" s="65" t="s">
        <v>77</v>
      </c>
      <c r="Q41" s="66" t="s">
        <v>31</v>
      </c>
      <c r="R41" s="10"/>
      <c r="S41" s="10"/>
      <c r="T41" s="146"/>
      <c r="U41" s="146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</row>
    <row r="42" spans="1:189" ht="28.5" customHeight="1">
      <c r="A42" s="98"/>
      <c r="B42" s="98"/>
      <c r="C42" s="132" t="s">
        <v>97</v>
      </c>
      <c r="D42" s="132" t="s">
        <v>97</v>
      </c>
      <c r="E42" s="132" t="s">
        <v>98</v>
      </c>
      <c r="F42" s="132" t="s">
        <v>119</v>
      </c>
      <c r="G42" s="132" t="s">
        <v>99</v>
      </c>
      <c r="H42" s="132" t="s">
        <v>100</v>
      </c>
      <c r="I42" s="99" t="s">
        <v>34</v>
      </c>
      <c r="J42" s="99" t="s">
        <v>35</v>
      </c>
      <c r="K42" s="133" t="s">
        <v>36</v>
      </c>
      <c r="L42" s="133" t="s">
        <v>37</v>
      </c>
      <c r="M42" s="133" t="s">
        <v>41</v>
      </c>
      <c r="N42" s="133" t="s">
        <v>42</v>
      </c>
      <c r="O42" s="9"/>
      <c r="P42" s="97"/>
      <c r="Q42" s="97"/>
      <c r="R42" s="10"/>
      <c r="S42" s="10"/>
      <c r="T42" s="146"/>
      <c r="U42" s="146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</row>
    <row r="43" spans="1:189" ht="15">
      <c r="A43" s="134">
        <v>1</v>
      </c>
      <c r="B43" s="135" t="s">
        <v>29</v>
      </c>
      <c r="C43" s="136">
        <v>51</v>
      </c>
      <c r="D43" s="136">
        <v>64.94117647058823</v>
      </c>
      <c r="E43" s="136">
        <v>74.7</v>
      </c>
      <c r="F43" s="136">
        <v>62</v>
      </c>
      <c r="G43" s="136">
        <v>64.09396000000001</v>
      </c>
      <c r="H43" s="136">
        <v>56.75772</v>
      </c>
      <c r="I43" s="55">
        <v>33.33333333333333</v>
      </c>
      <c r="J43" s="55">
        <v>23.333333333333336</v>
      </c>
      <c r="K43" s="55">
        <v>16.666666666666664</v>
      </c>
      <c r="L43" s="55">
        <v>6.666666666666668</v>
      </c>
      <c r="M43" s="55">
        <v>13.333333333333336</v>
      </c>
      <c r="N43" s="55">
        <v>6.666666666666668</v>
      </c>
      <c r="O43" s="137">
        <f aca="true" t="shared" si="9" ref="O43:O60">SUM(I43:N43)</f>
        <v>100.00000000000001</v>
      </c>
      <c r="P43" s="57">
        <f aca="true" t="shared" si="10" ref="P43:P69">((C43*I43)+(D43*J43)+(E43*K43)+(F43*L43)+(G43*M43)+(H43*N43))/O43</f>
        <v>61.06598384313724</v>
      </c>
      <c r="Q43" s="102">
        <f>RANK(P43,P$43:P$69)</f>
        <v>7</v>
      </c>
      <c r="R43" s="10"/>
      <c r="S43" s="10"/>
      <c r="T43" s="146"/>
      <c r="U43" s="146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</row>
    <row r="44" spans="1:189" ht="15">
      <c r="A44" s="134">
        <v>2</v>
      </c>
      <c r="B44" s="135" t="s">
        <v>20</v>
      </c>
      <c r="C44" s="136">
        <v>40.4</v>
      </c>
      <c r="D44" s="136">
        <v>71.33663366336634</v>
      </c>
      <c r="E44" s="136">
        <v>60</v>
      </c>
      <c r="F44" s="136">
        <v>19</v>
      </c>
      <c r="G44" s="136">
        <v>46.443020000000004</v>
      </c>
      <c r="H44" s="136">
        <v>63.20421</v>
      </c>
      <c r="I44" s="55">
        <v>33.33333333333333</v>
      </c>
      <c r="J44" s="55">
        <v>23.333333333333336</v>
      </c>
      <c r="K44" s="55">
        <v>16.666666666666664</v>
      </c>
      <c r="L44" s="55">
        <v>6.666666666666668</v>
      </c>
      <c r="M44" s="55">
        <v>13.333333333333336</v>
      </c>
      <c r="N44" s="55">
        <v>6.666666666666668</v>
      </c>
      <c r="O44" s="137">
        <f t="shared" si="9"/>
        <v>100.00000000000001</v>
      </c>
      <c r="P44" s="57">
        <f t="shared" si="10"/>
        <v>51.78456452145214</v>
      </c>
      <c r="Q44" s="102">
        <f aca="true" t="shared" si="11" ref="Q44:Q69">RANK(P44,P$43:P$69)</f>
        <v>18</v>
      </c>
      <c r="R44" s="10"/>
      <c r="S44" s="10"/>
      <c r="T44" s="146"/>
      <c r="U44" s="146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</row>
    <row r="45" spans="1:189" ht="15">
      <c r="A45" s="134">
        <v>3</v>
      </c>
      <c r="B45" s="135" t="s">
        <v>21</v>
      </c>
      <c r="C45" s="136">
        <v>45.4</v>
      </c>
      <c r="D45" s="136">
        <v>61.36563876651982</v>
      </c>
      <c r="E45" s="136">
        <v>60.6</v>
      </c>
      <c r="F45" s="136">
        <v>36</v>
      </c>
      <c r="G45" s="136">
        <v>45.27647</v>
      </c>
      <c r="H45" s="136">
        <v>92.43563</v>
      </c>
      <c r="I45" s="55">
        <v>33.33333333333333</v>
      </c>
      <c r="J45" s="55">
        <v>23.333333333333336</v>
      </c>
      <c r="K45" s="55">
        <v>16.666666666666664</v>
      </c>
      <c r="L45" s="55">
        <v>6.666666666666668</v>
      </c>
      <c r="M45" s="55">
        <v>13.333333333333336</v>
      </c>
      <c r="N45" s="55">
        <v>6.666666666666668</v>
      </c>
      <c r="O45" s="137">
        <f t="shared" si="9"/>
        <v>100.00000000000001</v>
      </c>
      <c r="P45" s="57">
        <f t="shared" si="10"/>
        <v>54.151220378854624</v>
      </c>
      <c r="Q45" s="102">
        <f t="shared" si="11"/>
        <v>15</v>
      </c>
      <c r="R45" s="10"/>
      <c r="S45" s="10"/>
      <c r="T45" s="146"/>
      <c r="U45" s="146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</row>
    <row r="46" spans="1:189" ht="15">
      <c r="A46" s="134">
        <v>4</v>
      </c>
      <c r="B46" s="135" t="s">
        <v>22</v>
      </c>
      <c r="C46" s="136">
        <v>49.8</v>
      </c>
      <c r="D46" s="136">
        <v>71.52610441767068</v>
      </c>
      <c r="E46" s="136">
        <v>90.2</v>
      </c>
      <c r="F46" s="136">
        <v>76</v>
      </c>
      <c r="G46" s="136">
        <v>70.71651</v>
      </c>
      <c r="H46" s="136">
        <v>65.19930000000001</v>
      </c>
      <c r="I46" s="55">
        <v>33.33333333333333</v>
      </c>
      <c r="J46" s="55">
        <v>23.333333333333336</v>
      </c>
      <c r="K46" s="55">
        <v>16.666666666666664</v>
      </c>
      <c r="L46" s="55">
        <v>6.666666666666668</v>
      </c>
      <c r="M46" s="55">
        <v>13.333333333333336</v>
      </c>
      <c r="N46" s="55">
        <v>6.666666666666668</v>
      </c>
      <c r="O46" s="137">
        <f t="shared" si="9"/>
        <v>100.00000000000001</v>
      </c>
      <c r="P46" s="57">
        <f t="shared" si="10"/>
        <v>67.16491236412315</v>
      </c>
      <c r="Q46" s="102">
        <f t="shared" si="11"/>
        <v>2</v>
      </c>
      <c r="R46" s="10"/>
      <c r="S46" s="10"/>
      <c r="T46" s="146"/>
      <c r="U46" s="146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</row>
    <row r="47" spans="1:189" ht="15">
      <c r="A47" s="134">
        <v>5</v>
      </c>
      <c r="B47" s="135" t="s">
        <v>19</v>
      </c>
      <c r="C47" s="136">
        <v>51.4</v>
      </c>
      <c r="D47" s="136">
        <v>44.980544747081716</v>
      </c>
      <c r="E47" s="136">
        <v>76.2</v>
      </c>
      <c r="F47" s="136">
        <v>58</v>
      </c>
      <c r="G47" s="136">
        <v>45.38892</v>
      </c>
      <c r="H47" s="136">
        <v>93.04684</v>
      </c>
      <c r="I47" s="55">
        <v>33.33333333333333</v>
      </c>
      <c r="J47" s="55">
        <v>23.333333333333336</v>
      </c>
      <c r="K47" s="55">
        <v>16.666666666666664</v>
      </c>
      <c r="L47" s="55">
        <v>6.666666666666668</v>
      </c>
      <c r="M47" s="55">
        <v>13.333333333333336</v>
      </c>
      <c r="N47" s="55">
        <v>6.666666666666668</v>
      </c>
      <c r="O47" s="137">
        <f t="shared" si="9"/>
        <v>100.00000000000001</v>
      </c>
      <c r="P47" s="57">
        <f t="shared" si="10"/>
        <v>56.45043910765239</v>
      </c>
      <c r="Q47" s="102">
        <f t="shared" si="11"/>
        <v>13</v>
      </c>
      <c r="R47" s="10"/>
      <c r="S47" s="10"/>
      <c r="T47" s="146"/>
      <c r="U47" s="146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</row>
    <row r="48" spans="1:189" ht="15">
      <c r="A48" s="134">
        <v>6</v>
      </c>
      <c r="B48" s="135" t="s">
        <v>23</v>
      </c>
      <c r="C48" s="136">
        <v>41.4</v>
      </c>
      <c r="D48" s="136">
        <v>46.28019323671498</v>
      </c>
      <c r="E48" s="136">
        <v>50.7</v>
      </c>
      <c r="F48" s="136">
        <v>35</v>
      </c>
      <c r="G48" s="136">
        <v>22.267210000000002</v>
      </c>
      <c r="H48" s="136">
        <v>79.27561</v>
      </c>
      <c r="I48" s="55">
        <v>33.33333333333333</v>
      </c>
      <c r="J48" s="55">
        <v>23.333333333333336</v>
      </c>
      <c r="K48" s="55">
        <v>16.666666666666664</v>
      </c>
      <c r="L48" s="55">
        <v>6.666666666666668</v>
      </c>
      <c r="M48" s="55">
        <v>13.333333333333336</v>
      </c>
      <c r="N48" s="55">
        <v>6.666666666666668</v>
      </c>
      <c r="O48" s="137">
        <f t="shared" si="9"/>
        <v>100.00000000000001</v>
      </c>
      <c r="P48" s="57">
        <f t="shared" si="10"/>
        <v>43.636047088566826</v>
      </c>
      <c r="Q48" s="102">
        <f t="shared" si="11"/>
        <v>26</v>
      </c>
      <c r="R48" s="10"/>
      <c r="S48" s="10"/>
      <c r="T48" s="146"/>
      <c r="U48" s="146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</row>
    <row r="49" spans="1:189" ht="15">
      <c r="A49" s="134">
        <v>7</v>
      </c>
      <c r="B49" s="135" t="s">
        <v>24</v>
      </c>
      <c r="C49" s="136">
        <v>52.800000000000004</v>
      </c>
      <c r="D49" s="136">
        <v>65.0378787878788</v>
      </c>
      <c r="E49" s="136">
        <v>82.3</v>
      </c>
      <c r="F49" s="136">
        <v>39</v>
      </c>
      <c r="G49" s="136">
        <v>64.22337</v>
      </c>
      <c r="H49" s="142"/>
      <c r="I49" s="55">
        <v>35.714285714285715</v>
      </c>
      <c r="J49" s="55">
        <v>25</v>
      </c>
      <c r="K49" s="55">
        <v>17.857142857142858</v>
      </c>
      <c r="L49" s="55">
        <v>7.142857142857142</v>
      </c>
      <c r="M49" s="55">
        <v>14.285714285714285</v>
      </c>
      <c r="N49" s="140">
        <v>0</v>
      </c>
      <c r="O49" s="141">
        <f t="shared" si="9"/>
        <v>100</v>
      </c>
      <c r="P49" s="57">
        <f t="shared" si="10"/>
        <v>61.77352255411256</v>
      </c>
      <c r="Q49" s="102">
        <f t="shared" si="11"/>
        <v>6</v>
      </c>
      <c r="R49" s="10"/>
      <c r="S49" s="10"/>
      <c r="T49" s="146"/>
      <c r="U49" s="146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</row>
    <row r="50" spans="1:189" ht="15">
      <c r="A50" s="134">
        <v>8</v>
      </c>
      <c r="B50" s="135" t="s">
        <v>25</v>
      </c>
      <c r="C50" s="136">
        <v>53</v>
      </c>
      <c r="D50" s="136">
        <v>58.22641509433962</v>
      </c>
      <c r="E50" s="136">
        <v>55.2</v>
      </c>
      <c r="F50" s="136">
        <v>14</v>
      </c>
      <c r="G50" s="136">
        <v>30.2714</v>
      </c>
      <c r="H50" s="136">
        <v>44.94943</v>
      </c>
      <c r="I50" s="55">
        <v>33.33333333333333</v>
      </c>
      <c r="J50" s="55">
        <v>23.333333333333336</v>
      </c>
      <c r="K50" s="55">
        <v>16.666666666666664</v>
      </c>
      <c r="L50" s="55">
        <v>6.666666666666668</v>
      </c>
      <c r="M50" s="55">
        <v>13.333333333333336</v>
      </c>
      <c r="N50" s="55">
        <v>6.666666666666668</v>
      </c>
      <c r="O50" s="137">
        <f t="shared" si="9"/>
        <v>100.00000000000001</v>
      </c>
      <c r="P50" s="57">
        <f t="shared" si="10"/>
        <v>48.418978855345905</v>
      </c>
      <c r="Q50" s="102">
        <f t="shared" si="11"/>
        <v>19</v>
      </c>
      <c r="R50" s="10"/>
      <c r="S50" s="10"/>
      <c r="T50" s="146"/>
      <c r="U50" s="146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</row>
    <row r="51" spans="1:189" ht="15">
      <c r="A51" s="134">
        <v>9</v>
      </c>
      <c r="B51" s="135" t="s">
        <v>26</v>
      </c>
      <c r="C51" s="136">
        <v>53.2</v>
      </c>
      <c r="D51" s="136">
        <v>58.796992481203006</v>
      </c>
      <c r="E51" s="136">
        <v>72.1</v>
      </c>
      <c r="F51" s="136">
        <v>32</v>
      </c>
      <c r="G51" s="136">
        <v>70.64238</v>
      </c>
      <c r="H51" s="136">
        <v>32.50059</v>
      </c>
      <c r="I51" s="55">
        <v>33.33333333333333</v>
      </c>
      <c r="J51" s="55">
        <v>23.333333333333336</v>
      </c>
      <c r="K51" s="55">
        <v>16.666666666666664</v>
      </c>
      <c r="L51" s="55">
        <v>6.666666666666668</v>
      </c>
      <c r="M51" s="55">
        <v>13.333333333333336</v>
      </c>
      <c r="N51" s="55">
        <v>6.666666666666668</v>
      </c>
      <c r="O51" s="137">
        <f t="shared" si="9"/>
        <v>100.00000000000001</v>
      </c>
      <c r="P51" s="57">
        <f t="shared" si="10"/>
        <v>57.18832157894735</v>
      </c>
      <c r="Q51" s="102">
        <f t="shared" si="11"/>
        <v>11</v>
      </c>
      <c r="R51" s="10"/>
      <c r="S51" s="10"/>
      <c r="T51" s="146"/>
      <c r="U51" s="146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</row>
    <row r="52" spans="1:189" ht="15">
      <c r="A52" s="134">
        <v>10</v>
      </c>
      <c r="B52" s="135" t="s">
        <v>27</v>
      </c>
      <c r="C52" s="136">
        <v>53.2</v>
      </c>
      <c r="D52" s="136">
        <v>56.35338345864661</v>
      </c>
      <c r="E52" s="136">
        <v>69.6</v>
      </c>
      <c r="F52" s="136">
        <v>57</v>
      </c>
      <c r="G52" s="136">
        <v>56.283030000000004</v>
      </c>
      <c r="H52" s="136">
        <v>56.840610000000005</v>
      </c>
      <c r="I52" s="55">
        <v>33.33333333333333</v>
      </c>
      <c r="J52" s="55">
        <v>23.333333333333336</v>
      </c>
      <c r="K52" s="55">
        <v>16.666666666666664</v>
      </c>
      <c r="L52" s="55">
        <v>6.666666666666668</v>
      </c>
      <c r="M52" s="55">
        <v>13.333333333333336</v>
      </c>
      <c r="N52" s="55">
        <v>6.666666666666668</v>
      </c>
      <c r="O52" s="141">
        <f t="shared" si="9"/>
        <v>100.00000000000001</v>
      </c>
      <c r="P52" s="57">
        <f t="shared" si="10"/>
        <v>57.57623414035087</v>
      </c>
      <c r="Q52" s="102">
        <f t="shared" si="11"/>
        <v>10</v>
      </c>
      <c r="R52" s="10"/>
      <c r="S52" s="10"/>
      <c r="T52" s="146"/>
      <c r="U52" s="146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</row>
    <row r="53" spans="1:189" ht="15">
      <c r="A53" s="134">
        <v>11</v>
      </c>
      <c r="B53" s="135" t="s">
        <v>28</v>
      </c>
      <c r="C53" s="136">
        <v>53.400000000000006</v>
      </c>
      <c r="D53" s="136">
        <v>54.15730337078652</v>
      </c>
      <c r="E53" s="136">
        <v>72.8</v>
      </c>
      <c r="F53" s="136">
        <v>29</v>
      </c>
      <c r="G53" s="136">
        <v>56.34133</v>
      </c>
      <c r="H53" s="136">
        <v>36.70811</v>
      </c>
      <c r="I53" s="55">
        <v>33.33333333333333</v>
      </c>
      <c r="J53" s="55">
        <v>23.333333333333336</v>
      </c>
      <c r="K53" s="55">
        <v>16.666666666666664</v>
      </c>
      <c r="L53" s="55">
        <v>6.666666666666668</v>
      </c>
      <c r="M53" s="55">
        <v>13.333333333333336</v>
      </c>
      <c r="N53" s="55">
        <v>6.666666666666668</v>
      </c>
      <c r="O53" s="141">
        <f t="shared" si="9"/>
        <v>100.00000000000001</v>
      </c>
      <c r="P53" s="57">
        <f t="shared" si="10"/>
        <v>54.46275545318352</v>
      </c>
      <c r="Q53" s="102">
        <f t="shared" si="11"/>
        <v>14</v>
      </c>
      <c r="R53" s="10"/>
      <c r="S53" s="10"/>
      <c r="T53" s="146"/>
      <c r="U53" s="146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</row>
    <row r="54" spans="1:189" ht="15">
      <c r="A54" s="134">
        <v>12</v>
      </c>
      <c r="B54" s="135" t="s">
        <v>0</v>
      </c>
      <c r="C54" s="136">
        <v>53.400000000000006</v>
      </c>
      <c r="D54" s="136">
        <v>61.04868913857678</v>
      </c>
      <c r="E54" s="136">
        <v>67</v>
      </c>
      <c r="F54" s="136">
        <v>22</v>
      </c>
      <c r="G54" s="136">
        <v>40.24778</v>
      </c>
      <c r="H54" s="142"/>
      <c r="I54" s="55">
        <v>35.714285714285715</v>
      </c>
      <c r="J54" s="55">
        <v>25</v>
      </c>
      <c r="K54" s="55">
        <v>17.857142857142858</v>
      </c>
      <c r="L54" s="55">
        <v>7.142857142857142</v>
      </c>
      <c r="M54" s="55">
        <v>14.285714285714285</v>
      </c>
      <c r="N54" s="140">
        <v>0</v>
      </c>
      <c r="O54" s="137">
        <f t="shared" si="9"/>
        <v>100</v>
      </c>
      <c r="P54" s="57">
        <f t="shared" si="10"/>
        <v>53.61899799892992</v>
      </c>
      <c r="Q54" s="102">
        <f t="shared" si="11"/>
        <v>16</v>
      </c>
      <c r="R54" s="10"/>
      <c r="S54" s="10"/>
      <c r="T54" s="146"/>
      <c r="U54" s="146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</row>
    <row r="55" spans="1:189" ht="15">
      <c r="A55" s="134">
        <v>13</v>
      </c>
      <c r="B55" s="135" t="s">
        <v>1</v>
      </c>
      <c r="C55" s="136">
        <v>38.8</v>
      </c>
      <c r="D55" s="136">
        <v>46.80412371134021</v>
      </c>
      <c r="E55" s="136">
        <v>53.9</v>
      </c>
      <c r="F55" s="136">
        <v>30</v>
      </c>
      <c r="G55" s="136">
        <v>41.96637</v>
      </c>
      <c r="H55" s="136">
        <v>68.77897</v>
      </c>
      <c r="I55" s="55">
        <v>33.33333333333333</v>
      </c>
      <c r="J55" s="55">
        <v>23.333333333333336</v>
      </c>
      <c r="K55" s="55">
        <v>16.666666666666664</v>
      </c>
      <c r="L55" s="55">
        <v>6.666666666666668</v>
      </c>
      <c r="M55" s="55">
        <v>13.333333333333336</v>
      </c>
      <c r="N55" s="55">
        <v>6.666666666666668</v>
      </c>
      <c r="O55" s="137">
        <f t="shared" si="9"/>
        <v>100.00000000000001</v>
      </c>
      <c r="P55" s="57">
        <f t="shared" si="10"/>
        <v>45.01840953264604</v>
      </c>
      <c r="Q55" s="102">
        <f t="shared" si="11"/>
        <v>25</v>
      </c>
      <c r="R55" s="10"/>
      <c r="S55" s="10"/>
      <c r="T55" s="146"/>
      <c r="U55" s="146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</row>
    <row r="56" spans="1:189" ht="15">
      <c r="A56" s="134">
        <v>14</v>
      </c>
      <c r="B56" s="135" t="s">
        <v>2</v>
      </c>
      <c r="C56" s="136">
        <v>38.6</v>
      </c>
      <c r="D56" s="136">
        <v>57.202072538860094</v>
      </c>
      <c r="E56" s="136">
        <v>52.2</v>
      </c>
      <c r="F56" s="136">
        <v>24</v>
      </c>
      <c r="G56" s="142"/>
      <c r="H56" s="136">
        <v>65.28586</v>
      </c>
      <c r="I56" s="55">
        <v>38.46153846153847</v>
      </c>
      <c r="J56" s="55">
        <v>26.923076923076923</v>
      </c>
      <c r="K56" s="55">
        <v>19.230769230769234</v>
      </c>
      <c r="L56" s="55">
        <v>7.6923076923076925</v>
      </c>
      <c r="M56" s="140">
        <v>0</v>
      </c>
      <c r="N56" s="55">
        <v>7.6923076923076925</v>
      </c>
      <c r="O56" s="141">
        <f t="shared" si="9"/>
        <v>100</v>
      </c>
      <c r="P56" s="57">
        <f t="shared" si="10"/>
        <v>47.153316452770035</v>
      </c>
      <c r="Q56" s="102">
        <f t="shared" si="11"/>
        <v>21</v>
      </c>
      <c r="R56" s="10"/>
      <c r="S56" s="10"/>
      <c r="T56" s="146"/>
      <c r="U56" s="146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</row>
    <row r="57" spans="1:189" ht="15">
      <c r="A57" s="134">
        <v>15</v>
      </c>
      <c r="B57" s="135" t="s">
        <v>3</v>
      </c>
      <c r="C57" s="136">
        <v>51</v>
      </c>
      <c r="D57" s="136">
        <v>64.86274509803921</v>
      </c>
      <c r="E57" s="136">
        <v>83.4</v>
      </c>
      <c r="F57" s="136">
        <v>76</v>
      </c>
      <c r="G57" s="136">
        <v>55.86529</v>
      </c>
      <c r="H57" s="136">
        <v>62.547489999999996</v>
      </c>
      <c r="I57" s="55">
        <v>33.33333333333333</v>
      </c>
      <c r="J57" s="55">
        <v>23.333333333333336</v>
      </c>
      <c r="K57" s="55">
        <v>16.666666666666664</v>
      </c>
      <c r="L57" s="55">
        <v>6.666666666666668</v>
      </c>
      <c r="M57" s="55">
        <v>13.333333333333336</v>
      </c>
      <c r="N57" s="55">
        <v>6.666666666666668</v>
      </c>
      <c r="O57" s="137">
        <f t="shared" si="9"/>
        <v>100.00000000000001</v>
      </c>
      <c r="P57" s="57">
        <f t="shared" si="10"/>
        <v>62.71984518954248</v>
      </c>
      <c r="Q57" s="102">
        <f t="shared" si="11"/>
        <v>3</v>
      </c>
      <c r="R57" s="10"/>
      <c r="S57" s="10"/>
      <c r="T57" s="146"/>
      <c r="U57" s="146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</row>
    <row r="58" spans="1:189" ht="15">
      <c r="A58" s="134">
        <v>16</v>
      </c>
      <c r="B58" s="135" t="s">
        <v>4</v>
      </c>
      <c r="C58" s="136">
        <v>40.4</v>
      </c>
      <c r="D58" s="136">
        <v>47.07920792079208</v>
      </c>
      <c r="E58" s="136">
        <v>66</v>
      </c>
      <c r="F58" s="136">
        <v>36</v>
      </c>
      <c r="G58" s="136">
        <v>24.44885</v>
      </c>
      <c r="H58" s="136">
        <v>78.42342</v>
      </c>
      <c r="I58" s="55">
        <v>33.33333333333333</v>
      </c>
      <c r="J58" s="55">
        <v>23.333333333333336</v>
      </c>
      <c r="K58" s="55">
        <v>16.666666666666664</v>
      </c>
      <c r="L58" s="55">
        <v>6.666666666666668</v>
      </c>
      <c r="M58" s="55">
        <v>13.333333333333336</v>
      </c>
      <c r="N58" s="55">
        <v>6.666666666666668</v>
      </c>
      <c r="O58" s="137">
        <f t="shared" si="9"/>
        <v>100.00000000000001</v>
      </c>
      <c r="P58" s="57">
        <f t="shared" si="10"/>
        <v>46.339889848184804</v>
      </c>
      <c r="Q58" s="102">
        <f t="shared" si="11"/>
        <v>22</v>
      </c>
      <c r="R58" s="10"/>
      <c r="S58" s="10"/>
      <c r="T58" s="146"/>
      <c r="U58" s="146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</row>
    <row r="59" spans="1:189" ht="15">
      <c r="A59" s="134">
        <v>17</v>
      </c>
      <c r="B59" s="135" t="s">
        <v>5</v>
      </c>
      <c r="C59" s="136">
        <v>53.6</v>
      </c>
      <c r="D59" s="136">
        <v>71.82835820895522</v>
      </c>
      <c r="E59" s="136">
        <v>62.1</v>
      </c>
      <c r="F59" s="136">
        <v>42</v>
      </c>
      <c r="G59" s="142"/>
      <c r="H59" s="136">
        <v>20.57883</v>
      </c>
      <c r="I59" s="55">
        <v>38.46153846153847</v>
      </c>
      <c r="J59" s="55">
        <v>26.923076923076923</v>
      </c>
      <c r="K59" s="55">
        <v>19.230769230769234</v>
      </c>
      <c r="L59" s="55">
        <v>7.6923076923076925</v>
      </c>
      <c r="M59" s="140">
        <v>0</v>
      </c>
      <c r="N59" s="55">
        <v>7.6923076923076925</v>
      </c>
      <c r="O59" s="141">
        <f t="shared" si="9"/>
        <v>100</v>
      </c>
      <c r="P59" s="57">
        <f t="shared" si="10"/>
        <v>56.709852594718726</v>
      </c>
      <c r="Q59" s="102">
        <f t="shared" si="11"/>
        <v>12</v>
      </c>
      <c r="R59" s="10"/>
      <c r="S59" s="10"/>
      <c r="T59" s="146"/>
      <c r="U59" s="146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</row>
    <row r="60" spans="1:189" ht="15">
      <c r="A60" s="134">
        <v>18</v>
      </c>
      <c r="B60" s="135" t="s">
        <v>6</v>
      </c>
      <c r="C60" s="136">
        <v>52</v>
      </c>
      <c r="D60" s="136">
        <v>58.92307692307692</v>
      </c>
      <c r="E60" s="136">
        <v>77.3</v>
      </c>
      <c r="F60" s="136">
        <v>79</v>
      </c>
      <c r="G60" s="136">
        <v>65.65217</v>
      </c>
      <c r="H60" s="136">
        <v>69.5682</v>
      </c>
      <c r="I60" s="55">
        <v>33.33333333333333</v>
      </c>
      <c r="J60" s="55">
        <v>23.333333333333336</v>
      </c>
      <c r="K60" s="55">
        <v>16.666666666666664</v>
      </c>
      <c r="L60" s="55">
        <v>6.666666666666668</v>
      </c>
      <c r="M60" s="55">
        <v>13.333333333333336</v>
      </c>
      <c r="N60" s="55">
        <v>6.666666666666668</v>
      </c>
      <c r="O60" s="137">
        <f t="shared" si="9"/>
        <v>100.00000000000001</v>
      </c>
      <c r="P60" s="57">
        <f t="shared" si="10"/>
        <v>62.62355394871795</v>
      </c>
      <c r="Q60" s="102">
        <f t="shared" si="11"/>
        <v>4</v>
      </c>
      <c r="R60" s="10"/>
      <c r="S60" s="10"/>
      <c r="T60" s="146"/>
      <c r="U60" s="146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</row>
    <row r="61" spans="1:189" ht="15">
      <c r="A61" s="134">
        <v>19</v>
      </c>
      <c r="B61" s="135" t="s">
        <v>7</v>
      </c>
      <c r="C61" s="136">
        <v>51.4</v>
      </c>
      <c r="D61" s="136">
        <v>50.35019455252918</v>
      </c>
      <c r="E61" s="136">
        <v>80.6</v>
      </c>
      <c r="F61" s="136">
        <v>54</v>
      </c>
      <c r="G61" s="136">
        <v>55.92105000000001</v>
      </c>
      <c r="H61" s="136">
        <v>80.6435</v>
      </c>
      <c r="I61" s="55">
        <v>33.33333333333333</v>
      </c>
      <c r="J61" s="55">
        <v>23.333333333333336</v>
      </c>
      <c r="K61" s="55">
        <v>16.666666666666664</v>
      </c>
      <c r="L61" s="55">
        <v>6.666666666666668</v>
      </c>
      <c r="M61" s="55">
        <v>13.333333333333336</v>
      </c>
      <c r="N61" s="55">
        <v>6.666666666666668</v>
      </c>
      <c r="O61" s="137">
        <f aca="true" t="shared" si="12" ref="O61:O69">SUM(I61:N61)</f>
        <v>100.00000000000001</v>
      </c>
      <c r="P61" s="57">
        <f t="shared" si="10"/>
        <v>58.74741872892347</v>
      </c>
      <c r="Q61" s="102">
        <f t="shared" si="11"/>
        <v>9</v>
      </c>
      <c r="R61" s="10"/>
      <c r="S61" s="10"/>
      <c r="T61" s="146"/>
      <c r="U61" s="146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</row>
    <row r="62" spans="1:189" ht="15">
      <c r="A62" s="134">
        <v>20</v>
      </c>
      <c r="B62" s="135" t="s">
        <v>8</v>
      </c>
      <c r="C62" s="136">
        <v>43.6</v>
      </c>
      <c r="D62" s="136">
        <v>52.981651376146786</v>
      </c>
      <c r="E62" s="136">
        <v>51.1</v>
      </c>
      <c r="F62" s="136">
        <v>26</v>
      </c>
      <c r="G62" s="136">
        <v>30.97318</v>
      </c>
      <c r="H62" s="136">
        <v>74.75049</v>
      </c>
      <c r="I62" s="55">
        <v>33.33333333333333</v>
      </c>
      <c r="J62" s="55">
        <v>23.333333333333336</v>
      </c>
      <c r="K62" s="55">
        <v>16.666666666666664</v>
      </c>
      <c r="L62" s="55">
        <v>6.666666666666668</v>
      </c>
      <c r="M62" s="55">
        <v>13.333333333333336</v>
      </c>
      <c r="N62" s="55">
        <v>6.666666666666668</v>
      </c>
      <c r="O62" s="137">
        <f t="shared" si="12"/>
        <v>100.00000000000001</v>
      </c>
      <c r="P62" s="57">
        <f t="shared" si="10"/>
        <v>46.25884198776758</v>
      </c>
      <c r="Q62" s="102">
        <f t="shared" si="11"/>
        <v>23</v>
      </c>
      <c r="R62" s="10"/>
      <c r="S62" s="10"/>
      <c r="T62" s="146"/>
      <c r="U62" s="146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</row>
    <row r="63" spans="1:189" ht="15">
      <c r="A63" s="134">
        <v>21</v>
      </c>
      <c r="B63" s="135" t="s">
        <v>9</v>
      </c>
      <c r="C63" s="136">
        <v>50</v>
      </c>
      <c r="D63" s="136">
        <v>48.72</v>
      </c>
      <c r="E63" s="136">
        <v>67.7</v>
      </c>
      <c r="F63" s="136">
        <v>24</v>
      </c>
      <c r="G63" s="136">
        <v>77.9264</v>
      </c>
      <c r="H63" s="136">
        <v>15.44775</v>
      </c>
      <c r="I63" s="55">
        <v>33.33333333333333</v>
      </c>
      <c r="J63" s="55">
        <v>23.333333333333336</v>
      </c>
      <c r="K63" s="55">
        <v>16.666666666666664</v>
      </c>
      <c r="L63" s="55">
        <v>6.666666666666668</v>
      </c>
      <c r="M63" s="55">
        <v>13.333333333333336</v>
      </c>
      <c r="N63" s="55">
        <v>6.666666666666668</v>
      </c>
      <c r="O63" s="137">
        <f t="shared" si="12"/>
        <v>100.00000000000001</v>
      </c>
      <c r="P63" s="57">
        <f t="shared" si="10"/>
        <v>52.33803666666666</v>
      </c>
      <c r="Q63" s="102">
        <f t="shared" si="11"/>
        <v>17</v>
      </c>
      <c r="R63" s="10"/>
      <c r="S63" s="10"/>
      <c r="T63" s="146"/>
      <c r="U63" s="146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</row>
    <row r="64" spans="1:189" ht="15">
      <c r="A64" s="134">
        <v>22</v>
      </c>
      <c r="B64" s="135" t="s">
        <v>10</v>
      </c>
      <c r="C64" s="136">
        <v>40.8</v>
      </c>
      <c r="D64" s="136">
        <v>58.2843137254902</v>
      </c>
      <c r="E64" s="136">
        <v>49.1</v>
      </c>
      <c r="F64" s="136">
        <v>10</v>
      </c>
      <c r="G64" s="136">
        <v>24.04078</v>
      </c>
      <c r="H64" s="136">
        <v>64.07159</v>
      </c>
      <c r="I64" s="55">
        <v>33.33333333333333</v>
      </c>
      <c r="J64" s="55">
        <v>23.333333333333336</v>
      </c>
      <c r="K64" s="55">
        <v>16.666666666666664</v>
      </c>
      <c r="L64" s="55">
        <v>6.666666666666668</v>
      </c>
      <c r="M64" s="55">
        <v>13.333333333333336</v>
      </c>
      <c r="N64" s="55">
        <v>6.666666666666668</v>
      </c>
      <c r="O64" s="137">
        <f t="shared" si="12"/>
        <v>100.00000000000001</v>
      </c>
      <c r="P64" s="57">
        <f t="shared" si="10"/>
        <v>43.526549869281034</v>
      </c>
      <c r="Q64" s="102">
        <f t="shared" si="11"/>
        <v>27</v>
      </c>
      <c r="R64" s="10"/>
      <c r="S64" s="10"/>
      <c r="T64" s="146"/>
      <c r="U64" s="146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</row>
    <row r="65" spans="1:189" ht="15">
      <c r="A65" s="134">
        <v>23</v>
      </c>
      <c r="B65" s="135" t="s">
        <v>11</v>
      </c>
      <c r="C65" s="136">
        <v>48.6</v>
      </c>
      <c r="D65" s="136">
        <v>44.52674897119341</v>
      </c>
      <c r="E65" s="136">
        <v>49.1</v>
      </c>
      <c r="F65" s="136">
        <v>31</v>
      </c>
      <c r="G65" s="136">
        <v>46.08696</v>
      </c>
      <c r="H65" s="136">
        <v>78.13609</v>
      </c>
      <c r="I65" s="55">
        <v>33.33333333333333</v>
      </c>
      <c r="J65" s="55">
        <v>23.333333333333336</v>
      </c>
      <c r="K65" s="55">
        <v>16.666666666666664</v>
      </c>
      <c r="L65" s="55">
        <v>6.666666666666668</v>
      </c>
      <c r="M65" s="55">
        <v>13.333333333333336</v>
      </c>
      <c r="N65" s="55">
        <v>6.666666666666668</v>
      </c>
      <c r="O65" s="137">
        <f t="shared" si="12"/>
        <v>100.00000000000001</v>
      </c>
      <c r="P65" s="57">
        <f t="shared" si="10"/>
        <v>48.19357542661179</v>
      </c>
      <c r="Q65" s="102">
        <f t="shared" si="11"/>
        <v>20</v>
      </c>
      <c r="R65" s="10"/>
      <c r="S65" s="10"/>
      <c r="T65" s="146"/>
      <c r="U65" s="146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</row>
    <row r="66" spans="1:189" ht="15">
      <c r="A66" s="134">
        <v>24</v>
      </c>
      <c r="B66" s="135" t="s">
        <v>12</v>
      </c>
      <c r="C66" s="136">
        <v>41.6</v>
      </c>
      <c r="D66" s="136">
        <v>33.75</v>
      </c>
      <c r="E66" s="136">
        <v>56.4</v>
      </c>
      <c r="F66" s="136">
        <v>34</v>
      </c>
      <c r="G66" s="136">
        <v>51.10352</v>
      </c>
      <c r="H66" s="136">
        <v>87.21463</v>
      </c>
      <c r="I66" s="55">
        <v>33.33333333333333</v>
      </c>
      <c r="J66" s="55">
        <v>23.333333333333336</v>
      </c>
      <c r="K66" s="55">
        <v>16.666666666666664</v>
      </c>
      <c r="L66" s="55">
        <v>6.666666666666668</v>
      </c>
      <c r="M66" s="55">
        <v>13.333333333333336</v>
      </c>
      <c r="N66" s="55">
        <v>6.666666666666668</v>
      </c>
      <c r="O66" s="137">
        <f t="shared" si="12"/>
        <v>100.00000000000001</v>
      </c>
      <c r="P66" s="57">
        <f t="shared" si="10"/>
        <v>46.03644466666666</v>
      </c>
      <c r="Q66" s="102">
        <f t="shared" si="11"/>
        <v>24</v>
      </c>
      <c r="R66" s="10"/>
      <c r="S66" s="10"/>
      <c r="T66" s="146"/>
      <c r="U66" s="146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</row>
    <row r="67" spans="1:189" ht="15">
      <c r="A67" s="134">
        <v>25</v>
      </c>
      <c r="B67" s="135" t="s">
        <v>13</v>
      </c>
      <c r="C67" s="136">
        <v>50.4</v>
      </c>
      <c r="D67" s="136">
        <v>54.722222222222214</v>
      </c>
      <c r="E67" s="136">
        <v>82.3</v>
      </c>
      <c r="F67" s="136">
        <v>66</v>
      </c>
      <c r="G67" s="136">
        <v>54.49591</v>
      </c>
      <c r="H67" s="136">
        <v>61.75505999999999</v>
      </c>
      <c r="I67" s="55">
        <v>33.33333333333333</v>
      </c>
      <c r="J67" s="55">
        <v>23.333333333333336</v>
      </c>
      <c r="K67" s="55">
        <v>16.666666666666664</v>
      </c>
      <c r="L67" s="55">
        <v>6.666666666666668</v>
      </c>
      <c r="M67" s="55">
        <v>13.333333333333336</v>
      </c>
      <c r="N67" s="55">
        <v>6.666666666666668</v>
      </c>
      <c r="O67" s="137">
        <f t="shared" si="12"/>
        <v>100.00000000000001</v>
      </c>
      <c r="P67" s="57">
        <f t="shared" si="10"/>
        <v>59.06831051851851</v>
      </c>
      <c r="Q67" s="102">
        <f t="shared" si="11"/>
        <v>8</v>
      </c>
      <c r="R67" s="10"/>
      <c r="S67" s="10"/>
      <c r="T67" s="146"/>
      <c r="U67" s="146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</row>
    <row r="68" spans="1:189" ht="15">
      <c r="A68" s="134">
        <v>26</v>
      </c>
      <c r="B68" s="135" t="s">
        <v>14</v>
      </c>
      <c r="C68" s="136">
        <v>53.400000000000006</v>
      </c>
      <c r="D68" s="136">
        <v>80.22471910112361</v>
      </c>
      <c r="E68" s="136">
        <v>89.3</v>
      </c>
      <c r="F68" s="136">
        <v>77</v>
      </c>
      <c r="G68" s="136">
        <v>63.24503</v>
      </c>
      <c r="H68" s="136">
        <v>73.01845</v>
      </c>
      <c r="I68" s="55">
        <v>33.33333333333333</v>
      </c>
      <c r="J68" s="55">
        <v>23.333333333333336</v>
      </c>
      <c r="K68" s="55">
        <v>16.666666666666664</v>
      </c>
      <c r="L68" s="55">
        <v>6.666666666666668</v>
      </c>
      <c r="M68" s="55">
        <v>13.333333333333336</v>
      </c>
      <c r="N68" s="55">
        <v>6.666666666666668</v>
      </c>
      <c r="O68" s="137">
        <f t="shared" si="12"/>
        <v>100.00000000000001</v>
      </c>
      <c r="P68" s="57">
        <f t="shared" si="10"/>
        <v>69.83633512359549</v>
      </c>
      <c r="Q68" s="102">
        <f t="shared" si="11"/>
        <v>1</v>
      </c>
      <c r="R68" s="10"/>
      <c r="S68" s="10"/>
      <c r="T68" s="146"/>
      <c r="U68" s="146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</row>
    <row r="69" spans="1:189" ht="15">
      <c r="A69" s="134">
        <v>27</v>
      </c>
      <c r="B69" s="135" t="s">
        <v>15</v>
      </c>
      <c r="C69" s="136">
        <v>52.52</v>
      </c>
      <c r="D69" s="136">
        <v>64.73724295506473</v>
      </c>
      <c r="E69" s="136">
        <v>73.6</v>
      </c>
      <c r="F69" s="136">
        <v>61</v>
      </c>
      <c r="G69" s="136">
        <v>65.46392</v>
      </c>
      <c r="H69" s="136">
        <v>67.23559</v>
      </c>
      <c r="I69" s="55">
        <v>33.33333333333333</v>
      </c>
      <c r="J69" s="55">
        <v>23.333333333333336</v>
      </c>
      <c r="K69" s="55">
        <v>16.666666666666664</v>
      </c>
      <c r="L69" s="55">
        <v>6.666666666666668</v>
      </c>
      <c r="M69" s="55">
        <v>13.333333333333336</v>
      </c>
      <c r="N69" s="55">
        <v>6.666666666666668</v>
      </c>
      <c r="O69" s="137">
        <f t="shared" si="12"/>
        <v>100.00000000000001</v>
      </c>
      <c r="P69" s="57">
        <f t="shared" si="10"/>
        <v>62.15625202284843</v>
      </c>
      <c r="Q69" s="102">
        <f t="shared" si="11"/>
        <v>5</v>
      </c>
      <c r="R69" s="10"/>
      <c r="S69" s="10"/>
      <c r="T69" s="146"/>
      <c r="U69" s="146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</row>
    <row r="70" spans="1:189" ht="15">
      <c r="A70" s="143"/>
      <c r="B70" s="143"/>
      <c r="C70" s="32"/>
      <c r="D70" s="144"/>
      <c r="E70" s="145"/>
      <c r="F70" s="145"/>
      <c r="G70" s="145"/>
      <c r="H70" s="145"/>
      <c r="I70" s="38"/>
      <c r="J70" s="38"/>
      <c r="K70" s="8"/>
      <c r="L70" s="8"/>
      <c r="M70" s="8"/>
      <c r="N70" s="105" t="s">
        <v>39</v>
      </c>
      <c r="O70" s="105">
        <f>SUM(I43:N43)</f>
        <v>100.00000000000001</v>
      </c>
      <c r="P70" s="111"/>
      <c r="Q70" s="111"/>
      <c r="R70" s="10"/>
      <c r="S70" s="10"/>
      <c r="T70" s="146"/>
      <c r="U70" s="146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</row>
    <row r="71" spans="1:189" ht="15">
      <c r="A71" s="143"/>
      <c r="B71" s="85" t="s">
        <v>16</v>
      </c>
      <c r="C71" s="68">
        <f aca="true" t="shared" si="13" ref="C71:H71">AVERAGE(C43:C69)</f>
        <v>48.337777777777774</v>
      </c>
      <c r="D71" s="147">
        <f t="shared" si="13"/>
        <v>57.37213447919285</v>
      </c>
      <c r="E71" s="147">
        <f t="shared" si="13"/>
        <v>67.6111111111111</v>
      </c>
      <c r="F71" s="147">
        <f t="shared" si="13"/>
        <v>42.55555555555556</v>
      </c>
      <c r="G71" s="147">
        <f t="shared" si="13"/>
        <v>50.77539240000001</v>
      </c>
      <c r="H71" s="147">
        <f t="shared" si="13"/>
        <v>63.5349588</v>
      </c>
      <c r="I71" s="41"/>
      <c r="J71" s="41"/>
      <c r="K71" s="39"/>
      <c r="L71" s="39"/>
      <c r="M71" s="39"/>
      <c r="N71" s="39"/>
      <c r="O71" s="39"/>
      <c r="P71" s="42">
        <f>AVERAGE(P43:P69)</f>
        <v>54.59328186896727</v>
      </c>
      <c r="Q71" s="97"/>
      <c r="R71" s="97"/>
      <c r="S71" s="10"/>
      <c r="T71" s="146"/>
      <c r="U71" s="146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</row>
    <row r="72" spans="1:189" ht="15">
      <c r="A72" s="143"/>
      <c r="B72" s="85" t="s">
        <v>17</v>
      </c>
      <c r="C72" s="68">
        <f aca="true" t="shared" si="14" ref="C72:H72">STDEV(C43:C69)</f>
        <v>5.405801252311024</v>
      </c>
      <c r="D72" s="147">
        <f t="shared" si="14"/>
        <v>10.317129607925942</v>
      </c>
      <c r="E72" s="147">
        <f t="shared" si="14"/>
        <v>12.746895046768666</v>
      </c>
      <c r="F72" s="147">
        <f t="shared" si="14"/>
        <v>20.78152532591857</v>
      </c>
      <c r="G72" s="147">
        <f t="shared" si="14"/>
        <v>15.718199832130185</v>
      </c>
      <c r="H72" s="147">
        <f t="shared" si="14"/>
        <v>20.230483674712747</v>
      </c>
      <c r="I72" s="41"/>
      <c r="J72" s="41"/>
      <c r="K72" s="39"/>
      <c r="L72" s="39"/>
      <c r="M72" s="39"/>
      <c r="N72" s="39"/>
      <c r="O72" s="39"/>
      <c r="P72" s="42">
        <f>STDEV(P43:P69)</f>
        <v>7.405812692810022</v>
      </c>
      <c r="Q72" s="97"/>
      <c r="R72" s="97"/>
      <c r="S72" s="10"/>
      <c r="T72" s="146"/>
      <c r="U72" s="146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</row>
    <row r="73" spans="1:189" ht="15">
      <c r="A73" s="143"/>
      <c r="B73" s="85" t="s">
        <v>18</v>
      </c>
      <c r="C73" s="69">
        <f aca="true" t="shared" si="15" ref="C73:H73">COUNT(C43:C69)</f>
        <v>27</v>
      </c>
      <c r="D73" s="148">
        <f t="shared" si="15"/>
        <v>27</v>
      </c>
      <c r="E73" s="148">
        <f t="shared" si="15"/>
        <v>27</v>
      </c>
      <c r="F73" s="148">
        <f t="shared" si="15"/>
        <v>27</v>
      </c>
      <c r="G73" s="149">
        <f t="shared" si="15"/>
        <v>25</v>
      </c>
      <c r="H73" s="149">
        <f t="shared" si="15"/>
        <v>25</v>
      </c>
      <c r="I73" s="38"/>
      <c r="J73" s="38"/>
      <c r="K73" s="8"/>
      <c r="L73" s="8"/>
      <c r="M73" s="8"/>
      <c r="N73" s="8"/>
      <c r="O73" s="137"/>
      <c r="P73" s="111"/>
      <c r="Q73" s="97"/>
      <c r="R73" s="97"/>
      <c r="S73" s="10"/>
      <c r="T73" s="146"/>
      <c r="U73" s="146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</row>
    <row r="74" spans="1:189" ht="15">
      <c r="A74" s="150"/>
      <c r="B74" s="86" t="s">
        <v>48</v>
      </c>
      <c r="C74" s="71">
        <f aca="true" t="shared" si="16" ref="C74:H74">MIN(C$3:C$29)</f>
        <v>45.6</v>
      </c>
      <c r="D74" s="71">
        <f t="shared" si="16"/>
        <v>29.235537289375312</v>
      </c>
      <c r="E74" s="71">
        <f t="shared" si="16"/>
        <v>42.8</v>
      </c>
      <c r="F74" s="71">
        <f t="shared" si="16"/>
        <v>9</v>
      </c>
      <c r="G74" s="71">
        <f t="shared" si="16"/>
        <v>22.8756</v>
      </c>
      <c r="H74" s="71">
        <f t="shared" si="16"/>
        <v>14.2485</v>
      </c>
      <c r="I74" s="151"/>
      <c r="J74" s="151"/>
      <c r="K74" s="152"/>
      <c r="L74" s="152"/>
      <c r="M74" s="152"/>
      <c r="N74" s="152"/>
      <c r="O74" s="97"/>
      <c r="P74" s="43">
        <f>MIN(P$3:P$29)</f>
        <v>41.95767872071198</v>
      </c>
      <c r="Q74" s="38"/>
      <c r="R74" s="10"/>
      <c r="S74" s="10"/>
      <c r="T74" s="146"/>
      <c r="U74" s="146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</row>
    <row r="75" spans="1:189" ht="15">
      <c r="A75" s="150"/>
      <c r="B75" s="87" t="s">
        <v>49</v>
      </c>
      <c r="C75" s="73">
        <f aca="true" t="shared" si="17" ref="C75:H75">MAX(C$3:C$29)</f>
        <v>59.20000000000001</v>
      </c>
      <c r="D75" s="73">
        <f t="shared" si="17"/>
        <v>77.08359550768341</v>
      </c>
      <c r="E75" s="73">
        <f t="shared" si="17"/>
        <v>87.2</v>
      </c>
      <c r="F75" s="73">
        <f t="shared" si="17"/>
        <v>75</v>
      </c>
      <c r="G75" s="73">
        <f t="shared" si="17"/>
        <v>75.64174</v>
      </c>
      <c r="H75" s="73">
        <f t="shared" si="17"/>
        <v>85.74895000000001</v>
      </c>
      <c r="I75" s="151"/>
      <c r="J75" s="151"/>
      <c r="K75" s="152"/>
      <c r="L75" s="152"/>
      <c r="M75" s="152"/>
      <c r="N75" s="152"/>
      <c r="O75" s="10"/>
      <c r="P75" s="45">
        <f>MAX(P$3:P$29)</f>
        <v>69.48574961845947</v>
      </c>
      <c r="Q75" s="38"/>
      <c r="R75" s="10"/>
      <c r="S75" s="10"/>
      <c r="T75" s="146"/>
      <c r="U75" s="146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</row>
    <row r="76" spans="1:189" ht="15">
      <c r="A76" s="10"/>
      <c r="B76" s="10"/>
      <c r="C76" s="34"/>
      <c r="D76" s="34"/>
      <c r="E76" s="34"/>
      <c r="F76" s="34"/>
      <c r="G76" s="34"/>
      <c r="H76" s="34"/>
      <c r="I76" s="34"/>
      <c r="J76" s="34"/>
      <c r="K76" s="10"/>
      <c r="L76" s="10"/>
      <c r="M76" s="10"/>
      <c r="N76" s="10"/>
      <c r="O76" s="10"/>
      <c r="P76" s="10"/>
      <c r="Q76" s="10"/>
      <c r="R76" s="10"/>
      <c r="S76" s="10"/>
      <c r="T76" s="146"/>
      <c r="U76" s="146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</row>
    <row r="77" spans="1:189" ht="15">
      <c r="A77" s="10"/>
      <c r="B77" s="10"/>
      <c r="C77" s="34"/>
      <c r="D77" s="34"/>
      <c r="E77" s="34"/>
      <c r="F77" s="34"/>
      <c r="G77" s="34"/>
      <c r="H77" s="34"/>
      <c r="I77" s="34"/>
      <c r="J77" s="34"/>
      <c r="K77" s="10"/>
      <c r="L77" s="10"/>
      <c r="M77" s="10"/>
      <c r="N77" s="10"/>
      <c r="O77" s="10"/>
      <c r="P77" s="10"/>
      <c r="Q77" s="10"/>
      <c r="R77" s="10"/>
      <c r="S77" s="10"/>
      <c r="T77" s="146"/>
      <c r="U77" s="146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</row>
    <row r="78" spans="1:189" ht="15">
      <c r="A78" s="10"/>
      <c r="B78" s="10"/>
      <c r="C78" s="34"/>
      <c r="D78" s="34"/>
      <c r="E78" s="34"/>
      <c r="F78" s="34"/>
      <c r="G78" s="34"/>
      <c r="H78" s="34"/>
      <c r="I78" s="34"/>
      <c r="J78" s="34"/>
      <c r="K78" s="10"/>
      <c r="L78" s="10"/>
      <c r="M78" s="10"/>
      <c r="N78" s="10"/>
      <c r="O78" s="10"/>
      <c r="P78" s="10"/>
      <c r="Q78" s="10"/>
      <c r="R78" s="10"/>
      <c r="S78" s="10"/>
      <c r="T78" s="146"/>
      <c r="U78" s="146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</row>
    <row r="79" spans="1:189" ht="15">
      <c r="A79" s="10"/>
      <c r="B79" s="10"/>
      <c r="C79" s="34"/>
      <c r="D79" s="34"/>
      <c r="E79" s="34"/>
      <c r="F79" s="34"/>
      <c r="G79" s="34"/>
      <c r="H79" s="34"/>
      <c r="I79" s="34"/>
      <c r="J79" s="34"/>
      <c r="K79" s="10"/>
      <c r="L79" s="10"/>
      <c r="M79" s="10"/>
      <c r="N79" s="10"/>
      <c r="O79" s="10"/>
      <c r="P79" s="10"/>
      <c r="Q79" s="10"/>
      <c r="R79" s="10"/>
      <c r="S79" s="10"/>
      <c r="T79" s="146"/>
      <c r="U79" s="146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</row>
    <row r="80" spans="1:189" ht="15">
      <c r="A80" s="10"/>
      <c r="B80" s="10"/>
      <c r="C80" s="112"/>
      <c r="D80" s="112"/>
      <c r="E80" s="130"/>
      <c r="F80" s="112"/>
      <c r="G80" s="112"/>
      <c r="H80" s="112"/>
      <c r="I80" s="38"/>
      <c r="J80" s="38"/>
      <c r="K80" s="8"/>
      <c r="L80" s="8"/>
      <c r="M80" s="8"/>
      <c r="N80" s="8"/>
      <c r="O80" s="8"/>
      <c r="P80" s="10"/>
      <c r="Q80" s="10"/>
      <c r="R80" s="10"/>
      <c r="S80" s="10"/>
      <c r="T80" s="146"/>
      <c r="U80" s="146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</row>
    <row r="81" spans="1:189" ht="81" customHeight="1">
      <c r="A81" s="184" t="s">
        <v>103</v>
      </c>
      <c r="B81" s="184"/>
      <c r="C81" s="95" t="s">
        <v>91</v>
      </c>
      <c r="D81" s="95" t="s">
        <v>92</v>
      </c>
      <c r="E81" s="95" t="s">
        <v>93</v>
      </c>
      <c r="F81" s="95" t="s">
        <v>94</v>
      </c>
      <c r="G81" s="95" t="s">
        <v>95</v>
      </c>
      <c r="H81" s="95" t="s">
        <v>96</v>
      </c>
      <c r="I81" s="185" t="s">
        <v>38</v>
      </c>
      <c r="J81" s="185"/>
      <c r="K81" s="185"/>
      <c r="L81" s="185"/>
      <c r="M81" s="185"/>
      <c r="N81" s="185"/>
      <c r="O81" s="9"/>
      <c r="P81" s="65" t="s">
        <v>77</v>
      </c>
      <c r="Q81" s="66" t="s">
        <v>31</v>
      </c>
      <c r="R81" s="10"/>
      <c r="S81" s="10"/>
      <c r="T81" s="146"/>
      <c r="U81" s="146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</row>
    <row r="82" spans="1:189" ht="28.5" customHeight="1">
      <c r="A82" s="98"/>
      <c r="B82" s="98"/>
      <c r="C82" s="132" t="s">
        <v>97</v>
      </c>
      <c r="D82" s="132" t="s">
        <v>97</v>
      </c>
      <c r="E82" s="132" t="s">
        <v>98</v>
      </c>
      <c r="F82" s="132" t="s">
        <v>119</v>
      </c>
      <c r="G82" s="132" t="s">
        <v>99</v>
      </c>
      <c r="H82" s="132" t="s">
        <v>100</v>
      </c>
      <c r="I82" s="99" t="s">
        <v>34</v>
      </c>
      <c r="J82" s="99" t="s">
        <v>35</v>
      </c>
      <c r="K82" s="99" t="s">
        <v>36</v>
      </c>
      <c r="L82" s="99" t="s">
        <v>37</v>
      </c>
      <c r="M82" s="99" t="s">
        <v>41</v>
      </c>
      <c r="N82" s="99" t="s">
        <v>42</v>
      </c>
      <c r="O82" s="9"/>
      <c r="P82" s="97"/>
      <c r="Q82" s="97"/>
      <c r="R82" s="10"/>
      <c r="S82" s="10"/>
      <c r="T82" s="146"/>
      <c r="U82" s="146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</row>
    <row r="83" spans="1:189" ht="15">
      <c r="A83" s="134">
        <v>1</v>
      </c>
      <c r="B83" s="135" t="s">
        <v>29</v>
      </c>
      <c r="C83" s="136">
        <v>59.8</v>
      </c>
      <c r="D83" s="136">
        <v>55.183946488294325</v>
      </c>
      <c r="E83" s="136">
        <v>72.3</v>
      </c>
      <c r="F83" s="136">
        <v>46</v>
      </c>
      <c r="G83" s="136">
        <v>64.05229</v>
      </c>
      <c r="H83" s="136">
        <v>49.86144</v>
      </c>
      <c r="I83" s="38">
        <v>33.33333333333333</v>
      </c>
      <c r="J83" s="38">
        <v>23.333333333333336</v>
      </c>
      <c r="K83" s="38">
        <v>16.666666666666664</v>
      </c>
      <c r="L83" s="38">
        <v>6.666666666666668</v>
      </c>
      <c r="M83" s="38">
        <v>13.333333333333336</v>
      </c>
      <c r="N83" s="38">
        <v>6.666666666666668</v>
      </c>
      <c r="O83" s="137">
        <f aca="true" t="shared" si="18" ref="O83:O100">SUM(I83:N83)</f>
        <v>100.00000000000001</v>
      </c>
      <c r="P83" s="57">
        <f aca="true" t="shared" si="19" ref="P83:P109">((C83*I83)+(D83*J83)+(E83*K83)+(F83*L83)+(G83*M83)+(H83*N83))/O83</f>
        <v>59.790655513935334</v>
      </c>
      <c r="Q83" s="102">
        <f>RANK(P83,P$83:P$109)</f>
        <v>8</v>
      </c>
      <c r="R83" s="10"/>
      <c r="S83" s="10"/>
      <c r="T83" s="146"/>
      <c r="U83" s="146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</row>
    <row r="84" spans="1:189" ht="15">
      <c r="A84" s="134">
        <v>2</v>
      </c>
      <c r="B84" s="135" t="s">
        <v>20</v>
      </c>
      <c r="C84" s="136">
        <v>50.6</v>
      </c>
      <c r="D84" s="136">
        <v>66.16600790513833</v>
      </c>
      <c r="E84" s="136">
        <v>46.6</v>
      </c>
      <c r="F84" s="136">
        <v>17</v>
      </c>
      <c r="G84" s="136">
        <v>48.874810000000004</v>
      </c>
      <c r="H84" s="136">
        <v>62.478350000000006</v>
      </c>
      <c r="I84" s="38">
        <v>33.33333333333333</v>
      </c>
      <c r="J84" s="38">
        <v>23.333333333333336</v>
      </c>
      <c r="K84" s="38">
        <v>16.666666666666664</v>
      </c>
      <c r="L84" s="38">
        <v>6.666666666666668</v>
      </c>
      <c r="M84" s="38">
        <v>13.333333333333336</v>
      </c>
      <c r="N84" s="38">
        <v>6.666666666666668</v>
      </c>
      <c r="O84" s="137">
        <f t="shared" si="18"/>
        <v>100.00000000000001</v>
      </c>
      <c r="P84" s="57">
        <f t="shared" si="19"/>
        <v>51.887266511198945</v>
      </c>
      <c r="Q84" s="102">
        <f aca="true" t="shared" si="20" ref="Q84:Q109">RANK(P84,P$83:P$109)</f>
        <v>15</v>
      </c>
      <c r="R84" s="10"/>
      <c r="S84" s="10"/>
      <c r="T84" s="146"/>
      <c r="U84" s="146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</row>
    <row r="85" spans="1:189" ht="15">
      <c r="A85" s="134">
        <v>3</v>
      </c>
      <c r="B85" s="135" t="s">
        <v>21</v>
      </c>
      <c r="C85" s="136">
        <v>55.2</v>
      </c>
      <c r="D85" s="136">
        <v>55.07246376811593</v>
      </c>
      <c r="E85" s="136">
        <v>61.4</v>
      </c>
      <c r="F85" s="136">
        <v>26</v>
      </c>
      <c r="G85" s="136">
        <v>49.929449999999996</v>
      </c>
      <c r="H85" s="136">
        <v>75.74852</v>
      </c>
      <c r="I85" s="38">
        <v>33.33333333333333</v>
      </c>
      <c r="J85" s="38">
        <v>23.333333333333336</v>
      </c>
      <c r="K85" s="38">
        <v>16.666666666666664</v>
      </c>
      <c r="L85" s="38">
        <v>6.666666666666668</v>
      </c>
      <c r="M85" s="38">
        <v>13.333333333333336</v>
      </c>
      <c r="N85" s="38">
        <v>6.666666666666668</v>
      </c>
      <c r="O85" s="137">
        <f t="shared" si="18"/>
        <v>100.00000000000001</v>
      </c>
      <c r="P85" s="57">
        <f t="shared" si="19"/>
        <v>54.92406954589371</v>
      </c>
      <c r="Q85" s="102">
        <f t="shared" si="20"/>
        <v>14</v>
      </c>
      <c r="R85" s="10"/>
      <c r="S85" s="10"/>
      <c r="T85" s="146"/>
      <c r="U85" s="146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</row>
    <row r="86" spans="1:189" ht="15">
      <c r="A86" s="134">
        <v>4</v>
      </c>
      <c r="B86" s="135" t="s">
        <v>22</v>
      </c>
      <c r="C86" s="136">
        <v>56.39999999999999</v>
      </c>
      <c r="D86" s="136">
        <v>66.45390070921987</v>
      </c>
      <c r="E86" s="136">
        <v>84.4</v>
      </c>
      <c r="F86" s="136">
        <v>67</v>
      </c>
      <c r="G86" s="136">
        <v>74.75083000000001</v>
      </c>
      <c r="H86" s="136">
        <v>55.50212</v>
      </c>
      <c r="I86" s="38">
        <v>33.33333333333333</v>
      </c>
      <c r="J86" s="38">
        <v>23.333333333333336</v>
      </c>
      <c r="K86" s="38">
        <v>16.666666666666664</v>
      </c>
      <c r="L86" s="38">
        <v>6.666666666666668</v>
      </c>
      <c r="M86" s="38">
        <v>13.333333333333336</v>
      </c>
      <c r="N86" s="38">
        <v>6.666666666666668</v>
      </c>
      <c r="O86" s="137">
        <f t="shared" si="18"/>
        <v>100.00000000000001</v>
      </c>
      <c r="P86" s="57">
        <f t="shared" si="19"/>
        <v>66.50616216548462</v>
      </c>
      <c r="Q86" s="102">
        <f t="shared" si="20"/>
        <v>2</v>
      </c>
      <c r="R86" s="10"/>
      <c r="S86" s="10"/>
      <c r="T86" s="146"/>
      <c r="U86" s="146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</row>
    <row r="87" spans="1:189" ht="15">
      <c r="A87" s="134">
        <v>5</v>
      </c>
      <c r="B87" s="135" t="s">
        <v>19</v>
      </c>
      <c r="C87" s="136">
        <v>59.4</v>
      </c>
      <c r="D87" s="136">
        <v>41.44781144781145</v>
      </c>
      <c r="E87" s="136">
        <v>72.1</v>
      </c>
      <c r="F87" s="136">
        <v>41</v>
      </c>
      <c r="G87" s="136">
        <v>50.32378</v>
      </c>
      <c r="H87" s="136">
        <v>79.4387</v>
      </c>
      <c r="I87" s="38">
        <v>33.33333333333333</v>
      </c>
      <c r="J87" s="38">
        <v>23.333333333333336</v>
      </c>
      <c r="K87" s="38">
        <v>16.666666666666664</v>
      </c>
      <c r="L87" s="38">
        <v>6.666666666666668</v>
      </c>
      <c r="M87" s="38">
        <v>13.333333333333336</v>
      </c>
      <c r="N87" s="38">
        <v>6.666666666666668</v>
      </c>
      <c r="O87" s="137">
        <f t="shared" si="18"/>
        <v>100.00000000000001</v>
      </c>
      <c r="P87" s="57">
        <f t="shared" si="19"/>
        <v>56.226906671155994</v>
      </c>
      <c r="Q87" s="102">
        <f t="shared" si="20"/>
        <v>11</v>
      </c>
      <c r="R87" s="10"/>
      <c r="S87" s="10"/>
      <c r="T87" s="146"/>
      <c r="U87" s="146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</row>
    <row r="88" spans="1:189" ht="15">
      <c r="A88" s="134">
        <v>6</v>
      </c>
      <c r="B88" s="135" t="s">
        <v>23</v>
      </c>
      <c r="C88" s="136">
        <v>55.60000000000001</v>
      </c>
      <c r="D88" s="136">
        <v>40.25179856115108</v>
      </c>
      <c r="E88" s="136">
        <v>53.5</v>
      </c>
      <c r="F88" s="136">
        <v>38</v>
      </c>
      <c r="G88" s="136">
        <v>35.61077</v>
      </c>
      <c r="H88" s="136">
        <v>81.12022</v>
      </c>
      <c r="I88" s="38">
        <v>33.33333333333333</v>
      </c>
      <c r="J88" s="38">
        <v>23.333333333333336</v>
      </c>
      <c r="K88" s="38">
        <v>16.666666666666664</v>
      </c>
      <c r="L88" s="38">
        <v>6.666666666666668</v>
      </c>
      <c r="M88" s="38">
        <v>13.333333333333336</v>
      </c>
      <c r="N88" s="38">
        <v>6.666666666666668</v>
      </c>
      <c r="O88" s="137">
        <f t="shared" si="18"/>
        <v>100.00000000000001</v>
      </c>
      <c r="P88" s="57">
        <f t="shared" si="19"/>
        <v>49.53153699760191</v>
      </c>
      <c r="Q88" s="102">
        <f t="shared" si="20"/>
        <v>18</v>
      </c>
      <c r="R88" s="10"/>
      <c r="S88" s="10"/>
      <c r="T88" s="146"/>
      <c r="U88" s="146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</row>
    <row r="89" spans="1:189" ht="15">
      <c r="A89" s="134">
        <v>7</v>
      </c>
      <c r="B89" s="135" t="s">
        <v>24</v>
      </c>
      <c r="C89" s="136">
        <v>59.8</v>
      </c>
      <c r="D89" s="136">
        <v>60.367892976588635</v>
      </c>
      <c r="E89" s="136">
        <v>72.2</v>
      </c>
      <c r="F89" s="136">
        <v>40</v>
      </c>
      <c r="G89" s="136">
        <v>55.47619</v>
      </c>
      <c r="H89" s="142"/>
      <c r="I89" s="38">
        <v>35.714285714285715</v>
      </c>
      <c r="J89" s="38">
        <v>25</v>
      </c>
      <c r="K89" s="38">
        <v>17.857142857142858</v>
      </c>
      <c r="L89" s="38">
        <v>7.142857142857142</v>
      </c>
      <c r="M89" s="38">
        <v>14.285714285714285</v>
      </c>
      <c r="N89" s="59">
        <v>0</v>
      </c>
      <c r="O89" s="141">
        <f t="shared" si="18"/>
        <v>100</v>
      </c>
      <c r="P89" s="57">
        <f t="shared" si="19"/>
        <v>60.12428610129002</v>
      </c>
      <c r="Q89" s="102">
        <f t="shared" si="20"/>
        <v>7</v>
      </c>
      <c r="R89" s="10"/>
      <c r="S89" s="10"/>
      <c r="T89" s="146"/>
      <c r="U89" s="146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</row>
    <row r="90" spans="1:189" ht="15">
      <c r="A90" s="134">
        <v>8</v>
      </c>
      <c r="B90" s="135" t="s">
        <v>25</v>
      </c>
      <c r="C90" s="136">
        <v>58.8</v>
      </c>
      <c r="D90" s="136">
        <v>53.333333333333336</v>
      </c>
      <c r="E90" s="136">
        <v>42.7</v>
      </c>
      <c r="F90" s="136">
        <v>8</v>
      </c>
      <c r="G90" s="136">
        <v>24.43572</v>
      </c>
      <c r="H90" s="136">
        <v>34.03257</v>
      </c>
      <c r="I90" s="38">
        <v>33.33333333333333</v>
      </c>
      <c r="J90" s="38">
        <v>23.333333333333336</v>
      </c>
      <c r="K90" s="38">
        <v>16.666666666666664</v>
      </c>
      <c r="L90" s="38">
        <v>6.666666666666668</v>
      </c>
      <c r="M90" s="38">
        <v>13.333333333333336</v>
      </c>
      <c r="N90" s="38">
        <v>6.666666666666668</v>
      </c>
      <c r="O90" s="137">
        <f t="shared" si="18"/>
        <v>100.00000000000001</v>
      </c>
      <c r="P90" s="57">
        <f t="shared" si="19"/>
        <v>45.221378444444426</v>
      </c>
      <c r="Q90" s="102">
        <f t="shared" si="20"/>
        <v>26</v>
      </c>
      <c r="R90" s="10"/>
      <c r="S90" s="10"/>
      <c r="T90" s="146"/>
      <c r="U90" s="146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</row>
    <row r="91" spans="1:189" ht="15">
      <c r="A91" s="134">
        <v>9</v>
      </c>
      <c r="B91" s="135" t="s">
        <v>26</v>
      </c>
      <c r="C91" s="136">
        <v>63.6</v>
      </c>
      <c r="D91" s="136">
        <v>47.735849056603776</v>
      </c>
      <c r="E91" s="136">
        <v>64</v>
      </c>
      <c r="F91" s="136">
        <v>20</v>
      </c>
      <c r="G91" s="136">
        <v>71.16163</v>
      </c>
      <c r="H91" s="136">
        <v>23.64742</v>
      </c>
      <c r="I91" s="38">
        <v>33.33333333333333</v>
      </c>
      <c r="J91" s="38">
        <v>23.333333333333336</v>
      </c>
      <c r="K91" s="38">
        <v>16.666666666666664</v>
      </c>
      <c r="L91" s="38">
        <v>6.666666666666668</v>
      </c>
      <c r="M91" s="38">
        <v>13.333333333333336</v>
      </c>
      <c r="N91" s="38">
        <v>6.666666666666668</v>
      </c>
      <c r="O91" s="137">
        <f t="shared" si="18"/>
        <v>100.00000000000001</v>
      </c>
      <c r="P91" s="57">
        <f t="shared" si="19"/>
        <v>55.40307677987419</v>
      </c>
      <c r="Q91" s="102">
        <f t="shared" si="20"/>
        <v>13</v>
      </c>
      <c r="R91" s="10"/>
      <c r="S91" s="10"/>
      <c r="T91" s="146"/>
      <c r="U91" s="146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</row>
    <row r="92" spans="1:189" ht="15">
      <c r="A92" s="134">
        <v>10</v>
      </c>
      <c r="B92" s="135" t="s">
        <v>27</v>
      </c>
      <c r="C92" s="136">
        <v>64.4</v>
      </c>
      <c r="D92" s="136">
        <v>50.43478260869564</v>
      </c>
      <c r="E92" s="136">
        <v>65.7</v>
      </c>
      <c r="F92" s="136">
        <v>47</v>
      </c>
      <c r="G92" s="136">
        <v>60.26621</v>
      </c>
      <c r="H92" s="136">
        <v>44.43069</v>
      </c>
      <c r="I92" s="38">
        <v>33.33333333333333</v>
      </c>
      <c r="J92" s="38">
        <v>23.333333333333336</v>
      </c>
      <c r="K92" s="38">
        <v>16.666666666666664</v>
      </c>
      <c r="L92" s="38">
        <v>6.666666666666668</v>
      </c>
      <c r="M92" s="38">
        <v>13.333333333333336</v>
      </c>
      <c r="N92" s="38">
        <v>6.666666666666668</v>
      </c>
      <c r="O92" s="141">
        <f t="shared" si="18"/>
        <v>100.00000000000001</v>
      </c>
      <c r="P92" s="57">
        <f t="shared" si="19"/>
        <v>58.31565660869565</v>
      </c>
      <c r="Q92" s="102">
        <f t="shared" si="20"/>
        <v>9</v>
      </c>
      <c r="R92" s="10"/>
      <c r="S92" s="10"/>
      <c r="T92" s="146"/>
      <c r="U92" s="146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</row>
    <row r="93" spans="1:189" ht="15">
      <c r="A93" s="134">
        <v>11</v>
      </c>
      <c r="B93" s="135" t="s">
        <v>28</v>
      </c>
      <c r="C93" s="136">
        <v>62.2</v>
      </c>
      <c r="D93" s="136">
        <v>43.440514469453376</v>
      </c>
      <c r="E93" s="136">
        <v>63.4</v>
      </c>
      <c r="F93" s="136">
        <v>15</v>
      </c>
      <c r="G93" s="136">
        <v>53.445240000000005</v>
      </c>
      <c r="H93" s="136">
        <v>28.320040000000002</v>
      </c>
      <c r="I93" s="38">
        <v>33.33333333333333</v>
      </c>
      <c r="J93" s="38">
        <v>23.333333333333336</v>
      </c>
      <c r="K93" s="38">
        <v>16.666666666666664</v>
      </c>
      <c r="L93" s="38">
        <v>6.666666666666668</v>
      </c>
      <c r="M93" s="38">
        <v>13.333333333333336</v>
      </c>
      <c r="N93" s="38">
        <v>6.666666666666668</v>
      </c>
      <c r="O93" s="141">
        <f t="shared" si="18"/>
        <v>100.00000000000001</v>
      </c>
      <c r="P93" s="57">
        <f t="shared" si="19"/>
        <v>51.45015470953911</v>
      </c>
      <c r="Q93" s="102">
        <f t="shared" si="20"/>
        <v>16</v>
      </c>
      <c r="R93" s="10"/>
      <c r="S93" s="10"/>
      <c r="T93" s="146"/>
      <c r="U93" s="146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</row>
    <row r="94" spans="1:189" ht="15">
      <c r="A94" s="134">
        <v>12</v>
      </c>
      <c r="B94" s="135" t="s">
        <v>0</v>
      </c>
      <c r="C94" s="136">
        <v>60.4</v>
      </c>
      <c r="D94" s="136">
        <v>51.95364238410596</v>
      </c>
      <c r="E94" s="136">
        <v>47.7</v>
      </c>
      <c r="F94" s="136">
        <v>12</v>
      </c>
      <c r="G94" s="136">
        <v>36.52706</v>
      </c>
      <c r="H94" s="142"/>
      <c r="I94" s="38">
        <v>35.714285714285715</v>
      </c>
      <c r="J94" s="38">
        <v>25</v>
      </c>
      <c r="K94" s="38">
        <v>17.857142857142858</v>
      </c>
      <c r="L94" s="38">
        <v>7.142857142857142</v>
      </c>
      <c r="M94" s="38">
        <v>14.285714285714285</v>
      </c>
      <c r="N94" s="59">
        <v>0</v>
      </c>
      <c r="O94" s="137">
        <f t="shared" si="18"/>
        <v>100</v>
      </c>
      <c r="P94" s="57">
        <f t="shared" si="19"/>
        <v>49.15299059602649</v>
      </c>
      <c r="Q94" s="102">
        <f t="shared" si="20"/>
        <v>21</v>
      </c>
      <c r="R94" s="10"/>
      <c r="S94" s="10"/>
      <c r="T94" s="146"/>
      <c r="U94" s="146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</row>
    <row r="95" spans="1:189" ht="15">
      <c r="A95" s="134">
        <v>13</v>
      </c>
      <c r="B95" s="135" t="s">
        <v>1</v>
      </c>
      <c r="C95" s="136">
        <v>52.400000000000006</v>
      </c>
      <c r="D95" s="136">
        <v>39.23664122137404</v>
      </c>
      <c r="E95" s="136">
        <v>48.1</v>
      </c>
      <c r="F95" s="136">
        <v>27</v>
      </c>
      <c r="G95" s="136">
        <v>36.64737</v>
      </c>
      <c r="H95" s="136">
        <v>74.65841</v>
      </c>
      <c r="I95" s="38">
        <v>33.33333333333333</v>
      </c>
      <c r="J95" s="38">
        <v>23.333333333333336</v>
      </c>
      <c r="K95" s="38">
        <v>16.666666666666664</v>
      </c>
      <c r="L95" s="38">
        <v>6.666666666666668</v>
      </c>
      <c r="M95" s="38">
        <v>13.333333333333336</v>
      </c>
      <c r="N95" s="38">
        <v>6.666666666666668</v>
      </c>
      <c r="O95" s="137">
        <f t="shared" si="18"/>
        <v>100.00000000000001</v>
      </c>
      <c r="P95" s="57">
        <f t="shared" si="19"/>
        <v>46.30209295165393</v>
      </c>
      <c r="Q95" s="102">
        <f t="shared" si="20"/>
        <v>23</v>
      </c>
      <c r="R95" s="10"/>
      <c r="S95" s="10"/>
      <c r="T95" s="146"/>
      <c r="U95" s="146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</row>
    <row r="96" spans="1:189" ht="15">
      <c r="A96" s="134">
        <v>14</v>
      </c>
      <c r="B96" s="135" t="s">
        <v>2</v>
      </c>
      <c r="C96" s="136">
        <v>53.2</v>
      </c>
      <c r="D96" s="136">
        <v>48.04511278195488</v>
      </c>
      <c r="E96" s="136">
        <v>45.5</v>
      </c>
      <c r="F96" s="136">
        <v>23</v>
      </c>
      <c r="G96" s="142"/>
      <c r="H96" s="136">
        <v>68.2934</v>
      </c>
      <c r="I96" s="38">
        <v>38.46153846153847</v>
      </c>
      <c r="J96" s="38">
        <v>26.923076923076923</v>
      </c>
      <c r="K96" s="38">
        <v>19.230769230769234</v>
      </c>
      <c r="L96" s="38">
        <v>7.6923076923076925</v>
      </c>
      <c r="M96" s="59">
        <v>0</v>
      </c>
      <c r="N96" s="38">
        <v>7.6923076923076925</v>
      </c>
      <c r="O96" s="141">
        <f t="shared" si="18"/>
        <v>100</v>
      </c>
      <c r="P96" s="57">
        <f t="shared" si="19"/>
        <v>49.16933036437247</v>
      </c>
      <c r="Q96" s="102">
        <f t="shared" si="20"/>
        <v>20</v>
      </c>
      <c r="R96" s="10"/>
      <c r="S96" s="10"/>
      <c r="T96" s="146"/>
      <c r="U96" s="146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</row>
    <row r="97" spans="1:189" ht="15">
      <c r="A97" s="134">
        <v>15</v>
      </c>
      <c r="B97" s="135" t="s">
        <v>3</v>
      </c>
      <c r="C97" s="136">
        <v>60.6</v>
      </c>
      <c r="D97" s="136">
        <v>61.78217821782178</v>
      </c>
      <c r="E97" s="136">
        <v>71.3</v>
      </c>
      <c r="F97" s="136">
        <v>59</v>
      </c>
      <c r="G97" s="136">
        <v>58.22695</v>
      </c>
      <c r="H97" s="136">
        <v>38.82367</v>
      </c>
      <c r="I97" s="38">
        <v>33.33333333333333</v>
      </c>
      <c r="J97" s="38">
        <v>23.333333333333336</v>
      </c>
      <c r="K97" s="38">
        <v>16.666666666666664</v>
      </c>
      <c r="L97" s="38">
        <v>6.666666666666668</v>
      </c>
      <c r="M97" s="38">
        <v>13.333333333333336</v>
      </c>
      <c r="N97" s="38">
        <v>6.666666666666668</v>
      </c>
      <c r="O97" s="137">
        <f t="shared" si="18"/>
        <v>100.00000000000001</v>
      </c>
      <c r="P97" s="57">
        <f t="shared" si="19"/>
        <v>60.784346250825074</v>
      </c>
      <c r="Q97" s="102">
        <f t="shared" si="20"/>
        <v>5</v>
      </c>
      <c r="R97" s="10"/>
      <c r="S97" s="10"/>
      <c r="T97" s="146"/>
      <c r="U97" s="146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</row>
    <row r="98" spans="1:189" ht="15">
      <c r="A98" s="134">
        <v>16</v>
      </c>
      <c r="B98" s="135" t="s">
        <v>4</v>
      </c>
      <c r="C98" s="136">
        <v>52.2</v>
      </c>
      <c r="D98" s="136">
        <v>41.83908045977011</v>
      </c>
      <c r="E98" s="136">
        <v>57.6</v>
      </c>
      <c r="F98" s="136">
        <v>31</v>
      </c>
      <c r="G98" s="136">
        <v>21.73226</v>
      </c>
      <c r="H98" s="136">
        <v>61.51972</v>
      </c>
      <c r="I98" s="38">
        <v>33.33333333333333</v>
      </c>
      <c r="J98" s="38">
        <v>23.333333333333336</v>
      </c>
      <c r="K98" s="38">
        <v>16.666666666666664</v>
      </c>
      <c r="L98" s="38">
        <v>6.666666666666668</v>
      </c>
      <c r="M98" s="38">
        <v>13.333333333333336</v>
      </c>
      <c r="N98" s="38">
        <v>6.666666666666668</v>
      </c>
      <c r="O98" s="137">
        <f t="shared" si="18"/>
        <v>100.00000000000001</v>
      </c>
      <c r="P98" s="57">
        <f t="shared" si="19"/>
        <v>45.828068107279684</v>
      </c>
      <c r="Q98" s="102">
        <f t="shared" si="20"/>
        <v>25</v>
      </c>
      <c r="R98" s="10"/>
      <c r="S98" s="10"/>
      <c r="T98" s="146"/>
      <c r="U98" s="146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</row>
    <row r="99" spans="1:189" ht="15">
      <c r="A99" s="134">
        <v>17</v>
      </c>
      <c r="B99" s="135" t="s">
        <v>5</v>
      </c>
      <c r="C99" s="136">
        <v>60</v>
      </c>
      <c r="D99" s="136">
        <v>65.26666666666667</v>
      </c>
      <c r="E99" s="136">
        <v>60.5</v>
      </c>
      <c r="F99" s="136">
        <v>32</v>
      </c>
      <c r="G99" s="142"/>
      <c r="H99" s="136">
        <v>10.986120000000001</v>
      </c>
      <c r="I99" s="38">
        <v>38.46153846153847</v>
      </c>
      <c r="J99" s="38">
        <v>26.923076923076923</v>
      </c>
      <c r="K99" s="38">
        <v>19.230769230769234</v>
      </c>
      <c r="L99" s="38">
        <v>7.6923076923076925</v>
      </c>
      <c r="M99" s="59">
        <v>0</v>
      </c>
      <c r="N99" s="38">
        <v>7.6923076923076925</v>
      </c>
      <c r="O99" s="141">
        <f t="shared" si="18"/>
        <v>100</v>
      </c>
      <c r="P99" s="57">
        <f t="shared" si="19"/>
        <v>55.589957948717945</v>
      </c>
      <c r="Q99" s="102">
        <f t="shared" si="20"/>
        <v>12</v>
      </c>
      <c r="R99" s="10"/>
      <c r="S99" s="10"/>
      <c r="T99" s="146"/>
      <c r="U99" s="146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</row>
    <row r="100" spans="1:189" ht="15">
      <c r="A100" s="134">
        <v>18</v>
      </c>
      <c r="B100" s="135" t="s">
        <v>6</v>
      </c>
      <c r="C100" s="136">
        <v>59.4</v>
      </c>
      <c r="D100" s="136">
        <v>51.14478114478115</v>
      </c>
      <c r="E100" s="136">
        <v>70</v>
      </c>
      <c r="F100" s="136">
        <v>67</v>
      </c>
      <c r="G100" s="136">
        <v>72.25807</v>
      </c>
      <c r="H100" s="136">
        <v>49.07448</v>
      </c>
      <c r="I100" s="38">
        <v>33.33333333333333</v>
      </c>
      <c r="J100" s="38">
        <v>23.333333333333336</v>
      </c>
      <c r="K100" s="38">
        <v>16.666666666666664</v>
      </c>
      <c r="L100" s="38">
        <v>6.666666666666668</v>
      </c>
      <c r="M100" s="38">
        <v>13.333333333333336</v>
      </c>
      <c r="N100" s="38">
        <v>6.666666666666668</v>
      </c>
      <c r="O100" s="137">
        <f t="shared" si="18"/>
        <v>100.00000000000001</v>
      </c>
      <c r="P100" s="57">
        <f t="shared" si="19"/>
        <v>60.77315693378226</v>
      </c>
      <c r="Q100" s="102">
        <f t="shared" si="20"/>
        <v>6</v>
      </c>
      <c r="R100" s="10"/>
      <c r="S100" s="10"/>
      <c r="T100" s="146"/>
      <c r="U100" s="146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</row>
    <row r="101" spans="1:189" ht="15">
      <c r="A101" s="134">
        <v>19</v>
      </c>
      <c r="B101" s="135" t="s">
        <v>7</v>
      </c>
      <c r="C101" s="136">
        <v>60.4</v>
      </c>
      <c r="D101" s="136">
        <v>43.87417218543047</v>
      </c>
      <c r="E101" s="136">
        <v>70.9</v>
      </c>
      <c r="F101" s="136">
        <v>33</v>
      </c>
      <c r="G101" s="136">
        <v>60.282579999999996</v>
      </c>
      <c r="H101" s="136">
        <v>60.962439999999994</v>
      </c>
      <c r="I101" s="38">
        <v>33.33333333333333</v>
      </c>
      <c r="J101" s="38">
        <v>23.333333333333336</v>
      </c>
      <c r="K101" s="38">
        <v>16.666666666666664</v>
      </c>
      <c r="L101" s="38">
        <v>6.666666666666668</v>
      </c>
      <c r="M101" s="38">
        <v>13.333333333333336</v>
      </c>
      <c r="N101" s="38">
        <v>6.666666666666668</v>
      </c>
      <c r="O101" s="137">
        <f aca="true" t="shared" si="21" ref="O101:O109">SUM(I101:N101)</f>
        <v>100.00000000000001</v>
      </c>
      <c r="P101" s="57">
        <f t="shared" si="19"/>
        <v>56.4891468432671</v>
      </c>
      <c r="Q101" s="102">
        <f t="shared" si="20"/>
        <v>10</v>
      </c>
      <c r="R101" s="10"/>
      <c r="S101" s="10"/>
      <c r="T101" s="146"/>
      <c r="U101" s="146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</row>
    <row r="102" spans="1:189" ht="15">
      <c r="A102" s="134">
        <v>20</v>
      </c>
      <c r="B102" s="135" t="s">
        <v>8</v>
      </c>
      <c r="C102" s="136">
        <v>55.60000000000001</v>
      </c>
      <c r="D102" s="136">
        <v>47.6978417266187</v>
      </c>
      <c r="E102" s="136">
        <v>48.5</v>
      </c>
      <c r="F102" s="136">
        <v>20</v>
      </c>
      <c r="G102" s="136">
        <v>30.681150000000002</v>
      </c>
      <c r="H102" s="136">
        <v>64.94521</v>
      </c>
      <c r="I102" s="38">
        <v>33.33333333333333</v>
      </c>
      <c r="J102" s="38">
        <v>23.333333333333336</v>
      </c>
      <c r="K102" s="38">
        <v>16.666666666666664</v>
      </c>
      <c r="L102" s="38">
        <v>6.666666666666668</v>
      </c>
      <c r="M102" s="38">
        <v>13.333333333333336</v>
      </c>
      <c r="N102" s="38">
        <v>6.666666666666668</v>
      </c>
      <c r="O102" s="137">
        <f t="shared" si="21"/>
        <v>100.00000000000001</v>
      </c>
      <c r="P102" s="57">
        <f t="shared" si="19"/>
        <v>47.49999706954436</v>
      </c>
      <c r="Q102" s="102">
        <f t="shared" si="20"/>
        <v>22</v>
      </c>
      <c r="R102" s="10"/>
      <c r="S102" s="10"/>
      <c r="T102" s="146"/>
      <c r="U102" s="146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</row>
    <row r="103" spans="1:189" ht="15">
      <c r="A103" s="134">
        <v>21</v>
      </c>
      <c r="B103" s="135" t="s">
        <v>9</v>
      </c>
      <c r="C103" s="136">
        <v>59.20000000000001</v>
      </c>
      <c r="D103" s="136">
        <v>34.898648648648646</v>
      </c>
      <c r="E103" s="136">
        <v>61.2</v>
      </c>
      <c r="F103" s="136">
        <v>14</v>
      </c>
      <c r="G103" s="136">
        <v>74.16874</v>
      </c>
      <c r="H103" s="136">
        <v>13.04343</v>
      </c>
      <c r="I103" s="38">
        <v>33.33333333333333</v>
      </c>
      <c r="J103" s="38">
        <v>23.333333333333336</v>
      </c>
      <c r="K103" s="38">
        <v>16.666666666666664</v>
      </c>
      <c r="L103" s="38">
        <v>6.666666666666668</v>
      </c>
      <c r="M103" s="38">
        <v>13.333333333333336</v>
      </c>
      <c r="N103" s="38">
        <v>6.666666666666668</v>
      </c>
      <c r="O103" s="137">
        <f t="shared" si="21"/>
        <v>100.00000000000001</v>
      </c>
      <c r="P103" s="57">
        <f t="shared" si="19"/>
        <v>49.76841201801801</v>
      </c>
      <c r="Q103" s="102">
        <f t="shared" si="20"/>
        <v>17</v>
      </c>
      <c r="R103" s="10"/>
      <c r="S103" s="10"/>
      <c r="T103" s="146"/>
      <c r="U103" s="146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</row>
    <row r="104" spans="1:189" ht="15">
      <c r="A104" s="134">
        <v>22</v>
      </c>
      <c r="B104" s="135" t="s">
        <v>10</v>
      </c>
      <c r="C104" s="136">
        <v>50.8</v>
      </c>
      <c r="D104" s="136">
        <v>49.01574803149607</v>
      </c>
      <c r="E104" s="136">
        <v>38.1</v>
      </c>
      <c r="F104" s="136">
        <v>8</v>
      </c>
      <c r="G104" s="136">
        <v>23.87097</v>
      </c>
      <c r="H104" s="136">
        <v>38.37934</v>
      </c>
      <c r="I104" s="38">
        <v>33.33333333333333</v>
      </c>
      <c r="J104" s="38">
        <v>23.333333333333336</v>
      </c>
      <c r="K104" s="38">
        <v>16.666666666666664</v>
      </c>
      <c r="L104" s="38">
        <v>6.666666666666668</v>
      </c>
      <c r="M104" s="38">
        <v>13.333333333333336</v>
      </c>
      <c r="N104" s="38">
        <v>6.666666666666668</v>
      </c>
      <c r="O104" s="137">
        <f t="shared" si="21"/>
        <v>100.00000000000001</v>
      </c>
      <c r="P104" s="57">
        <f t="shared" si="19"/>
        <v>40.995093207349086</v>
      </c>
      <c r="Q104" s="102">
        <f t="shared" si="20"/>
        <v>27</v>
      </c>
      <c r="R104" s="10"/>
      <c r="S104" s="10"/>
      <c r="T104" s="146"/>
      <c r="U104" s="146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</row>
    <row r="105" spans="1:189" ht="15">
      <c r="A105" s="134">
        <v>23</v>
      </c>
      <c r="B105" s="135" t="s">
        <v>11</v>
      </c>
      <c r="C105" s="136">
        <v>59.599999999999994</v>
      </c>
      <c r="D105" s="136">
        <v>39.29530201342282</v>
      </c>
      <c r="E105" s="136">
        <v>53.7</v>
      </c>
      <c r="F105" s="136">
        <v>19</v>
      </c>
      <c r="G105" s="136">
        <v>44.25676</v>
      </c>
      <c r="H105" s="136">
        <v>64.63178</v>
      </c>
      <c r="I105" s="38">
        <v>33.33333333333333</v>
      </c>
      <c r="J105" s="38">
        <v>23.333333333333336</v>
      </c>
      <c r="K105" s="38">
        <v>16.666666666666664</v>
      </c>
      <c r="L105" s="38">
        <v>6.666666666666668</v>
      </c>
      <c r="M105" s="38">
        <v>13.333333333333336</v>
      </c>
      <c r="N105" s="38">
        <v>6.666666666666668</v>
      </c>
      <c r="O105" s="137">
        <f t="shared" si="21"/>
        <v>100.00000000000001</v>
      </c>
      <c r="P105" s="57">
        <f t="shared" si="19"/>
        <v>49.46192380313198</v>
      </c>
      <c r="Q105" s="102">
        <f t="shared" si="20"/>
        <v>19</v>
      </c>
      <c r="R105" s="10"/>
      <c r="S105" s="10"/>
      <c r="T105" s="146"/>
      <c r="U105" s="146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</row>
    <row r="106" spans="1:189" ht="15">
      <c r="A106" s="134">
        <v>24</v>
      </c>
      <c r="B106" s="135" t="s">
        <v>12</v>
      </c>
      <c r="C106" s="136">
        <v>52.800000000000004</v>
      </c>
      <c r="D106" s="136">
        <v>26.13636363636364</v>
      </c>
      <c r="E106" s="136">
        <v>53.2</v>
      </c>
      <c r="F106" s="136">
        <v>27</v>
      </c>
      <c r="G106" s="136">
        <v>51.17504</v>
      </c>
      <c r="H106" s="136">
        <v>74.6262</v>
      </c>
      <c r="I106" s="38">
        <v>33.33333333333333</v>
      </c>
      <c r="J106" s="38">
        <v>23.333333333333336</v>
      </c>
      <c r="K106" s="38">
        <v>16.666666666666664</v>
      </c>
      <c r="L106" s="38">
        <v>6.666666666666668</v>
      </c>
      <c r="M106" s="38">
        <v>13.333333333333336</v>
      </c>
      <c r="N106" s="38">
        <v>6.666666666666668</v>
      </c>
      <c r="O106" s="137">
        <f t="shared" si="21"/>
        <v>100.00000000000001</v>
      </c>
      <c r="P106" s="57">
        <f t="shared" si="19"/>
        <v>46.16357018181817</v>
      </c>
      <c r="Q106" s="102">
        <f t="shared" si="20"/>
        <v>24</v>
      </c>
      <c r="R106" s="10"/>
      <c r="S106" s="10"/>
      <c r="T106" s="146"/>
      <c r="U106" s="146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</row>
    <row r="107" spans="1:189" ht="15">
      <c r="A107" s="134">
        <v>25</v>
      </c>
      <c r="B107" s="135" t="s">
        <v>13</v>
      </c>
      <c r="C107" s="136">
        <v>60.6</v>
      </c>
      <c r="D107" s="136">
        <v>47.722772277227726</v>
      </c>
      <c r="E107" s="136">
        <v>81.2</v>
      </c>
      <c r="F107" s="136">
        <v>61</v>
      </c>
      <c r="G107" s="136">
        <v>68.61827000000001</v>
      </c>
      <c r="H107" s="136">
        <v>61.926809999999996</v>
      </c>
      <c r="I107" s="38">
        <v>33.33333333333333</v>
      </c>
      <c r="J107" s="38">
        <v>23.333333333333336</v>
      </c>
      <c r="K107" s="38">
        <v>16.666666666666664</v>
      </c>
      <c r="L107" s="38">
        <v>6.666666666666668</v>
      </c>
      <c r="M107" s="38">
        <v>13.333333333333336</v>
      </c>
      <c r="N107" s="38">
        <v>6.666666666666668</v>
      </c>
      <c r="O107" s="137">
        <f t="shared" si="21"/>
        <v>100.00000000000001</v>
      </c>
      <c r="P107" s="57">
        <f t="shared" si="19"/>
        <v>62.2128701980198</v>
      </c>
      <c r="Q107" s="102">
        <f t="shared" si="20"/>
        <v>3</v>
      </c>
      <c r="R107" s="10"/>
      <c r="S107" s="10"/>
      <c r="T107" s="146"/>
      <c r="U107" s="146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</row>
    <row r="108" spans="1:189" ht="15">
      <c r="A108" s="134">
        <v>26</v>
      </c>
      <c r="B108" s="135" t="s">
        <v>14</v>
      </c>
      <c r="C108" s="136">
        <v>60</v>
      </c>
      <c r="D108" s="136">
        <v>74.56666666666666</v>
      </c>
      <c r="E108" s="136">
        <v>77.1</v>
      </c>
      <c r="F108" s="136">
        <v>73</v>
      </c>
      <c r="G108" s="136">
        <v>67.60125000000001</v>
      </c>
      <c r="H108" s="136">
        <v>77.38087999999999</v>
      </c>
      <c r="I108" s="38">
        <v>33.33333333333333</v>
      </c>
      <c r="J108" s="38">
        <v>23.333333333333336</v>
      </c>
      <c r="K108" s="38">
        <v>16.666666666666664</v>
      </c>
      <c r="L108" s="38">
        <v>6.666666666666668</v>
      </c>
      <c r="M108" s="38">
        <v>13.333333333333336</v>
      </c>
      <c r="N108" s="38">
        <v>6.666666666666668</v>
      </c>
      <c r="O108" s="137">
        <f t="shared" si="21"/>
        <v>100.00000000000001</v>
      </c>
      <c r="P108" s="57">
        <f t="shared" si="19"/>
        <v>69.28778088888889</v>
      </c>
      <c r="Q108" s="102">
        <f t="shared" si="20"/>
        <v>1</v>
      </c>
      <c r="R108" s="10"/>
      <c r="S108" s="10"/>
      <c r="T108" s="146"/>
      <c r="U108" s="146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</row>
    <row r="109" spans="1:189" ht="15">
      <c r="A109" s="134">
        <v>27</v>
      </c>
      <c r="B109" s="135" t="s">
        <v>15</v>
      </c>
      <c r="C109" s="136">
        <v>58.92000000000001</v>
      </c>
      <c r="D109" s="136">
        <v>60.251188051595385</v>
      </c>
      <c r="E109" s="136">
        <v>61.1</v>
      </c>
      <c r="F109" s="136">
        <v>56</v>
      </c>
      <c r="G109" s="136">
        <v>69.48408</v>
      </c>
      <c r="H109" s="136">
        <v>59.23027</v>
      </c>
      <c r="I109" s="38">
        <v>33.33333333333333</v>
      </c>
      <c r="J109" s="38">
        <v>23.333333333333336</v>
      </c>
      <c r="K109" s="38">
        <v>16.666666666666664</v>
      </c>
      <c r="L109" s="38">
        <v>6.666666666666668</v>
      </c>
      <c r="M109" s="38">
        <v>13.333333333333336</v>
      </c>
      <c r="N109" s="38">
        <v>6.666666666666668</v>
      </c>
      <c r="O109" s="137">
        <f t="shared" si="21"/>
        <v>100.00000000000001</v>
      </c>
      <c r="P109" s="57">
        <f t="shared" si="19"/>
        <v>60.828505878705585</v>
      </c>
      <c r="Q109" s="102">
        <f t="shared" si="20"/>
        <v>4</v>
      </c>
      <c r="R109" s="10"/>
      <c r="S109" s="10"/>
      <c r="T109" s="146"/>
      <c r="U109" s="146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</row>
    <row r="110" spans="1:189" ht="15">
      <c r="A110" s="143"/>
      <c r="B110" s="143"/>
      <c r="C110" s="32"/>
      <c r="D110" s="153"/>
      <c r="E110" s="145"/>
      <c r="F110" s="145"/>
      <c r="G110" s="145"/>
      <c r="H110" s="145"/>
      <c r="I110" s="38"/>
      <c r="J110" s="38"/>
      <c r="K110" s="8"/>
      <c r="L110" s="8"/>
      <c r="M110" s="8"/>
      <c r="N110" s="105" t="s">
        <v>39</v>
      </c>
      <c r="O110" s="105">
        <f>SUM(I83:N83)</f>
        <v>100.00000000000001</v>
      </c>
      <c r="P110" s="111"/>
      <c r="Q110" s="111"/>
      <c r="R110" s="10"/>
      <c r="S110" s="10"/>
      <c r="T110" s="146"/>
      <c r="U110" s="146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</row>
    <row r="111" spans="1:189" ht="15">
      <c r="A111" s="143"/>
      <c r="B111" s="85" t="s">
        <v>16</v>
      </c>
      <c r="C111" s="68">
        <f aca="true" t="shared" si="22" ref="C111:H111">AVERAGE(C83:C109)</f>
        <v>57.848888888888894</v>
      </c>
      <c r="D111" s="147">
        <f t="shared" si="22"/>
        <v>50.46722620142038</v>
      </c>
      <c r="E111" s="147">
        <f t="shared" si="22"/>
        <v>60.888888888888886</v>
      </c>
      <c r="F111" s="147">
        <f t="shared" si="22"/>
        <v>34.333333333333336</v>
      </c>
      <c r="G111" s="147">
        <f t="shared" si="22"/>
        <v>52.154298799999985</v>
      </c>
      <c r="H111" s="147">
        <f t="shared" si="22"/>
        <v>54.12248919999999</v>
      </c>
      <c r="I111" s="41"/>
      <c r="J111" s="41"/>
      <c r="K111" s="39"/>
      <c r="L111" s="39"/>
      <c r="M111" s="39"/>
      <c r="N111" s="39"/>
      <c r="O111" s="39"/>
      <c r="P111" s="42">
        <f>AVERAGE(P83:P109)</f>
        <v>54.06253308483387</v>
      </c>
      <c r="Q111" s="10"/>
      <c r="R111" s="10"/>
      <c r="S111" s="10"/>
      <c r="T111" s="146"/>
      <c r="U111" s="146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</row>
    <row r="112" spans="1:189" ht="15">
      <c r="A112" s="143"/>
      <c r="B112" s="85" t="s">
        <v>17</v>
      </c>
      <c r="C112" s="68">
        <f aca="true" t="shared" si="23" ref="C112:H112">STDEV(C83:C109)</f>
        <v>3.8324016705067017</v>
      </c>
      <c r="D112" s="147">
        <f t="shared" si="23"/>
        <v>11.001549788150218</v>
      </c>
      <c r="E112" s="147">
        <f t="shared" si="23"/>
        <v>12.25000261643095</v>
      </c>
      <c r="F112" s="147">
        <f t="shared" si="23"/>
        <v>19.362930483867284</v>
      </c>
      <c r="G112" s="147">
        <f t="shared" si="23"/>
        <v>16.694929878157012</v>
      </c>
      <c r="H112" s="147">
        <f t="shared" si="23"/>
        <v>20.48879265471085</v>
      </c>
      <c r="I112" s="41"/>
      <c r="J112" s="41"/>
      <c r="K112" s="39"/>
      <c r="L112" s="39"/>
      <c r="M112" s="39"/>
      <c r="N112" s="39"/>
      <c r="O112" s="39"/>
      <c r="P112" s="42">
        <f>STDEV(P83:P109)</f>
        <v>7.0555978511601944</v>
      </c>
      <c r="Q112" s="10"/>
      <c r="R112" s="10"/>
      <c r="S112" s="10"/>
      <c r="T112" s="146"/>
      <c r="U112" s="146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</row>
    <row r="113" spans="1:189" ht="15">
      <c r="A113" s="143"/>
      <c r="B113" s="85" t="s">
        <v>18</v>
      </c>
      <c r="C113" s="69">
        <f aca="true" t="shared" si="24" ref="C113:H113">COUNT(C83:C109)</f>
        <v>27</v>
      </c>
      <c r="D113" s="148">
        <f t="shared" si="24"/>
        <v>27</v>
      </c>
      <c r="E113" s="148">
        <f t="shared" si="24"/>
        <v>27</v>
      </c>
      <c r="F113" s="148">
        <f t="shared" si="24"/>
        <v>27</v>
      </c>
      <c r="G113" s="149">
        <f t="shared" si="24"/>
        <v>25</v>
      </c>
      <c r="H113" s="149">
        <f t="shared" si="24"/>
        <v>25</v>
      </c>
      <c r="I113" s="38"/>
      <c r="J113" s="38"/>
      <c r="K113" s="8"/>
      <c r="L113" s="8"/>
      <c r="M113" s="8"/>
      <c r="N113" s="8"/>
      <c r="O113" s="137"/>
      <c r="P113" s="111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</row>
    <row r="114" spans="1:189" ht="15">
      <c r="A114" s="150"/>
      <c r="B114" s="86" t="s">
        <v>48</v>
      </c>
      <c r="C114" s="71">
        <f aca="true" t="shared" si="25" ref="C114:H114">MIN(C$3:C$29)</f>
        <v>45.6</v>
      </c>
      <c r="D114" s="71">
        <f t="shared" si="25"/>
        <v>29.235537289375312</v>
      </c>
      <c r="E114" s="71">
        <f t="shared" si="25"/>
        <v>42.8</v>
      </c>
      <c r="F114" s="71">
        <f t="shared" si="25"/>
        <v>9</v>
      </c>
      <c r="G114" s="71">
        <f t="shared" si="25"/>
        <v>22.8756</v>
      </c>
      <c r="H114" s="71">
        <f t="shared" si="25"/>
        <v>14.2485</v>
      </c>
      <c r="I114" s="151"/>
      <c r="J114" s="151"/>
      <c r="K114" s="152"/>
      <c r="L114" s="152"/>
      <c r="M114" s="152"/>
      <c r="N114" s="152"/>
      <c r="O114" s="97"/>
      <c r="P114" s="43">
        <f>MIN(P$3:P$29)</f>
        <v>41.95767872071198</v>
      </c>
      <c r="Q114" s="38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</row>
    <row r="115" spans="1:189" ht="15">
      <c r="A115" s="150"/>
      <c r="B115" s="87" t="s">
        <v>49</v>
      </c>
      <c r="C115" s="73">
        <f aca="true" t="shared" si="26" ref="C115:H115">MAX(C$3:C$29)</f>
        <v>59.20000000000001</v>
      </c>
      <c r="D115" s="73">
        <f t="shared" si="26"/>
        <v>77.08359550768341</v>
      </c>
      <c r="E115" s="73">
        <f t="shared" si="26"/>
        <v>87.2</v>
      </c>
      <c r="F115" s="73">
        <f t="shared" si="26"/>
        <v>75</v>
      </c>
      <c r="G115" s="73">
        <f t="shared" si="26"/>
        <v>75.64174</v>
      </c>
      <c r="H115" s="73">
        <f t="shared" si="26"/>
        <v>85.74895000000001</v>
      </c>
      <c r="I115" s="151"/>
      <c r="J115" s="151"/>
      <c r="K115" s="152"/>
      <c r="L115" s="152"/>
      <c r="M115" s="152"/>
      <c r="N115" s="152"/>
      <c r="O115" s="10"/>
      <c r="P115" s="45">
        <f>MAX(P$3:P$29)</f>
        <v>69.48574961845947</v>
      </c>
      <c r="Q115" s="38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</row>
    <row r="116" spans="1:189" ht="15">
      <c r="A116" s="10"/>
      <c r="B116" s="10"/>
      <c r="C116" s="34"/>
      <c r="D116" s="34"/>
      <c r="E116" s="34"/>
      <c r="F116" s="34"/>
      <c r="G116" s="34"/>
      <c r="H116" s="34"/>
      <c r="I116" s="34"/>
      <c r="J116" s="34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</row>
    <row r="117" spans="1:189" ht="15">
      <c r="A117" s="10"/>
      <c r="B117" s="10"/>
      <c r="C117" s="34"/>
      <c r="D117" s="34"/>
      <c r="E117" s="34"/>
      <c r="F117" s="34"/>
      <c r="G117" s="34"/>
      <c r="H117" s="34"/>
      <c r="I117" s="34"/>
      <c r="J117" s="34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</row>
    <row r="118" spans="1:189" ht="15">
      <c r="A118" s="10"/>
      <c r="B118" s="10"/>
      <c r="C118" s="34"/>
      <c r="D118" s="34"/>
      <c r="E118" s="34"/>
      <c r="F118" s="34"/>
      <c r="G118" s="34"/>
      <c r="H118" s="34"/>
      <c r="I118" s="34"/>
      <c r="J118" s="34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</row>
    <row r="119" spans="1:189" ht="15">
      <c r="A119" s="10"/>
      <c r="B119" s="10"/>
      <c r="C119" s="34"/>
      <c r="D119" s="34"/>
      <c r="E119" s="34"/>
      <c r="F119" s="34"/>
      <c r="G119" s="34"/>
      <c r="H119" s="34"/>
      <c r="I119" s="34"/>
      <c r="J119" s="34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</row>
  </sheetData>
  <sheetProtection/>
  <mergeCells count="6">
    <mergeCell ref="I1:N1"/>
    <mergeCell ref="I81:N81"/>
    <mergeCell ref="I41:N41"/>
    <mergeCell ref="A1:B1"/>
    <mergeCell ref="A41:B41"/>
    <mergeCell ref="A81:B81"/>
  </mergeCells>
  <printOptions/>
  <pageMargins left="0.7" right="0.7" top="0.75" bottom="0.75" header="0.3" footer="0.3"/>
  <pageSetup horizontalDpi="600" verticalDpi="600" orientation="portrait" paperSize="9" r:id="rId1"/>
  <ignoredErrors>
    <ignoredError sqref="C31:C33 D31:D33 F31:F33 G31:G33 H31:H33 E31:E33 F71:H73 C71 D71:D73 E71:E73 C72:C73 C111:H114 O3:O30 O43:O70 O83:O1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4.25"/>
  <cols>
    <col min="1" max="1" width="4.625" style="0" customWidth="1"/>
    <col min="2" max="2" width="15.125" style="0" customWidth="1"/>
    <col min="3" max="3" width="7.375" style="0" customWidth="1"/>
    <col min="4" max="6" width="6.625" style="0" customWidth="1"/>
    <col min="7" max="10" width="5.625" style="0" customWidth="1"/>
    <col min="11" max="12" width="6.625" style="0" customWidth="1"/>
    <col min="13" max="16" width="9.625" style="0" customWidth="1"/>
    <col min="17" max="17" width="9.50390625" style="0" customWidth="1"/>
    <col min="18" max="21" width="9.625" style="0" customWidth="1"/>
    <col min="22" max="22" width="6.625" style="0" customWidth="1"/>
    <col min="23" max="23" width="4.375" style="0" customWidth="1"/>
    <col min="25" max="25" width="8.375" style="0" customWidth="1"/>
    <col min="28" max="28" width="15.875" style="0" customWidth="1"/>
  </cols>
  <sheetData>
    <row r="1" spans="1:21" ht="24.75" customHeight="1">
      <c r="A1" s="190" t="s">
        <v>30</v>
      </c>
      <c r="B1" s="190"/>
      <c r="C1" s="190"/>
      <c r="K1" s="19"/>
      <c r="M1" s="1"/>
      <c r="N1" s="1"/>
      <c r="O1" s="1"/>
      <c r="P1" s="1"/>
      <c r="R1" s="1"/>
      <c r="S1" s="1"/>
      <c r="T1" s="1"/>
      <c r="U1" s="1"/>
    </row>
    <row r="2" spans="2:28" ht="45.75" customHeight="1">
      <c r="B2" s="33" t="s">
        <v>33</v>
      </c>
      <c r="C2" s="191" t="s">
        <v>56</v>
      </c>
      <c r="D2" s="191"/>
      <c r="E2" s="191"/>
      <c r="F2" s="191"/>
      <c r="G2" s="191" t="s">
        <v>38</v>
      </c>
      <c r="H2" s="191"/>
      <c r="I2" s="191"/>
      <c r="J2" s="191"/>
      <c r="K2" s="186" t="s">
        <v>57</v>
      </c>
      <c r="L2" s="186"/>
      <c r="M2" s="187" t="s">
        <v>59</v>
      </c>
      <c r="N2" s="188"/>
      <c r="O2" s="188"/>
      <c r="P2" s="189"/>
      <c r="R2" s="187" t="s">
        <v>60</v>
      </c>
      <c r="S2" s="188"/>
      <c r="T2" s="188"/>
      <c r="U2" s="189"/>
      <c r="AB2" s="17"/>
    </row>
    <row r="3" spans="3:30" ht="30">
      <c r="C3" s="20" t="s">
        <v>52</v>
      </c>
      <c r="D3" s="20" t="s">
        <v>53</v>
      </c>
      <c r="E3" s="20" t="s">
        <v>54</v>
      </c>
      <c r="F3" s="20" t="s">
        <v>55</v>
      </c>
      <c r="G3" s="20" t="s">
        <v>52</v>
      </c>
      <c r="H3" s="20" t="s">
        <v>53</v>
      </c>
      <c r="I3" s="20" t="s">
        <v>54</v>
      </c>
      <c r="J3" s="20" t="s">
        <v>55</v>
      </c>
      <c r="K3" s="20" t="s">
        <v>58</v>
      </c>
      <c r="L3" s="20" t="s">
        <v>31</v>
      </c>
      <c r="M3" s="20" t="s">
        <v>52</v>
      </c>
      <c r="N3" s="20" t="s">
        <v>53</v>
      </c>
      <c r="O3" s="20" t="s">
        <v>54</v>
      </c>
      <c r="P3" s="20" t="s">
        <v>55</v>
      </c>
      <c r="Q3" s="3" t="s">
        <v>61</v>
      </c>
      <c r="R3" s="20" t="s">
        <v>52</v>
      </c>
      <c r="S3" s="20" t="s">
        <v>53</v>
      </c>
      <c r="T3" s="29" t="s">
        <v>54</v>
      </c>
      <c r="U3" s="29" t="s">
        <v>55</v>
      </c>
      <c r="V3" s="30"/>
      <c r="AA3" s="17"/>
      <c r="AB3" s="17"/>
      <c r="AC3" s="27"/>
      <c r="AD3" s="27"/>
    </row>
    <row r="4" spans="1:30" ht="15">
      <c r="A4" s="10">
        <v>1</v>
      </c>
      <c r="B4" s="7" t="s">
        <v>45</v>
      </c>
      <c r="C4" s="26">
        <f>'1. EMPLOYMENT'!K3</f>
        <v>19.8</v>
      </c>
      <c r="D4" s="26">
        <f>'2. PARTICIPATION'!K3</f>
        <v>20.405</v>
      </c>
      <c r="E4" s="26">
        <f>'3. INDEP_LIVING'!T3</f>
        <v>73.43629969934756</v>
      </c>
      <c r="F4" s="26">
        <f>'4. CAPACITY'!P3</f>
        <v>60.33007303982369</v>
      </c>
      <c r="G4" s="25">
        <v>35</v>
      </c>
      <c r="H4" s="25">
        <v>35</v>
      </c>
      <c r="I4" s="25">
        <v>10</v>
      </c>
      <c r="J4" s="25">
        <v>20</v>
      </c>
      <c r="K4" s="15">
        <f aca="true" t="shared" si="0" ref="K4:K30">((C4*G$4)+(D4*H$4)+(E4*I$4)+(F4*J$4))/100</f>
        <v>33.48139457789949</v>
      </c>
      <c r="L4" s="16">
        <f aca="true" t="shared" si="1" ref="L4:L30">RANK(K4,K$4:K$30)</f>
        <v>14</v>
      </c>
      <c r="M4" s="24">
        <f aca="true" t="shared" si="2" ref="M4:M30">+C4*G$4</f>
        <v>693</v>
      </c>
      <c r="N4" s="24">
        <f aca="true" t="shared" si="3" ref="N4:N30">+D4*H$4</f>
        <v>714.1750000000001</v>
      </c>
      <c r="O4" s="24">
        <f aca="true" t="shared" si="4" ref="O4:O30">+E4*I$4</f>
        <v>734.3629969934756</v>
      </c>
      <c r="P4" s="24">
        <f aca="true" t="shared" si="5" ref="P4:P30">+F4*J$4</f>
        <v>1206.6014607964737</v>
      </c>
      <c r="Q4" s="23">
        <f aca="true" t="shared" si="6" ref="Q4:Q30">SUM(M4:P4)</f>
        <v>3348.139457789949</v>
      </c>
      <c r="R4" s="22">
        <f aca="true" t="shared" si="7" ref="R4:R30">M4/$Q4*100</f>
        <v>20.69806257286062</v>
      </c>
      <c r="S4" s="22">
        <f aca="true" t="shared" si="8" ref="S4:S30">N4/$Q4*100</f>
        <v>21.330503373698033</v>
      </c>
      <c r="T4" s="122">
        <f aca="true" t="shared" si="9" ref="T4:T30">O4/$Q4*100</f>
        <v>21.933465025922676</v>
      </c>
      <c r="U4" s="122">
        <f aca="true" t="shared" si="10" ref="U4:U30">P4/$Q4*100</f>
        <v>36.03796902751868</v>
      </c>
      <c r="V4" s="22">
        <f aca="true" t="shared" si="11" ref="V4:V30">SUM(R4:U4)</f>
        <v>100</v>
      </c>
      <c r="Z4" s="28"/>
      <c r="AA4" s="10"/>
      <c r="AB4" s="17"/>
      <c r="AC4" s="25"/>
      <c r="AD4" s="18"/>
    </row>
    <row r="5" spans="1:30" ht="15">
      <c r="A5" s="10">
        <v>2</v>
      </c>
      <c r="B5" s="7" t="s">
        <v>20</v>
      </c>
      <c r="C5" s="26">
        <f>'1. EMPLOYMENT'!K4</f>
        <v>24.55</v>
      </c>
      <c r="D5" s="26">
        <f>'2. PARTICIPATION'!K4</f>
        <v>12.875</v>
      </c>
      <c r="E5" s="26">
        <f>'3. INDEP_LIVING'!T4</f>
        <v>65.21461607078824</v>
      </c>
      <c r="F5" s="26">
        <f>'4. CAPACITY'!P4</f>
        <v>51.71649351262572</v>
      </c>
      <c r="G5" s="25"/>
      <c r="H5" s="25"/>
      <c r="I5" s="131" t="s">
        <v>39</v>
      </c>
      <c r="J5" s="25">
        <f>SUM(G4:J4)</f>
        <v>100</v>
      </c>
      <c r="K5" s="15">
        <f t="shared" si="0"/>
        <v>29.963510309603965</v>
      </c>
      <c r="L5" s="16">
        <f t="shared" si="1"/>
        <v>23</v>
      </c>
      <c r="M5" s="24">
        <f t="shared" si="2"/>
        <v>859.25</v>
      </c>
      <c r="N5" s="24">
        <f t="shared" si="3"/>
        <v>450.625</v>
      </c>
      <c r="O5" s="24">
        <f t="shared" si="4"/>
        <v>652.1461607078824</v>
      </c>
      <c r="P5" s="24">
        <f t="shared" si="5"/>
        <v>1034.3298702525144</v>
      </c>
      <c r="Q5" s="23">
        <f t="shared" si="6"/>
        <v>2996.3510309603967</v>
      </c>
      <c r="R5" s="22">
        <f t="shared" si="7"/>
        <v>28.676546610247843</v>
      </c>
      <c r="S5" s="22">
        <f t="shared" si="8"/>
        <v>15.039125768103503</v>
      </c>
      <c r="T5" s="122">
        <f t="shared" si="9"/>
        <v>21.764678235942707</v>
      </c>
      <c r="U5" s="122">
        <f t="shared" si="10"/>
        <v>34.51964938570595</v>
      </c>
      <c r="V5" s="22">
        <f t="shared" si="11"/>
        <v>100</v>
      </c>
      <c r="Z5" s="28"/>
      <c r="AA5" s="10"/>
      <c r="AB5" s="17"/>
      <c r="AC5" s="25"/>
      <c r="AD5" s="18"/>
    </row>
    <row r="6" spans="1:30" ht="15">
      <c r="A6" s="10">
        <v>3</v>
      </c>
      <c r="B6" s="7" t="s">
        <v>21</v>
      </c>
      <c r="C6" s="26">
        <f>'1. EMPLOYMENT'!K5</f>
        <v>26.35</v>
      </c>
      <c r="D6" s="26">
        <f>'2. PARTICIPATION'!K5</f>
        <v>19.425</v>
      </c>
      <c r="E6" s="26">
        <f>'3. INDEP_LIVING'!T5</f>
        <v>73.79007602988605</v>
      </c>
      <c r="F6" s="26">
        <f>'4. CAPACITY'!P5</f>
        <v>54.44326465077599</v>
      </c>
      <c r="G6" s="25"/>
      <c r="H6" s="25"/>
      <c r="I6" s="25"/>
      <c r="J6" s="25"/>
      <c r="K6" s="15">
        <f t="shared" si="0"/>
        <v>34.2889105331438</v>
      </c>
      <c r="L6" s="16">
        <f t="shared" si="1"/>
        <v>11</v>
      </c>
      <c r="M6" s="24">
        <f t="shared" si="2"/>
        <v>922.25</v>
      </c>
      <c r="N6" s="24">
        <f t="shared" si="3"/>
        <v>679.875</v>
      </c>
      <c r="O6" s="24">
        <f t="shared" si="4"/>
        <v>737.9007602988605</v>
      </c>
      <c r="P6" s="24">
        <f t="shared" si="5"/>
        <v>1088.8652930155197</v>
      </c>
      <c r="Q6" s="23">
        <f t="shared" si="6"/>
        <v>3428.89105331438</v>
      </c>
      <c r="R6" s="22">
        <f t="shared" si="7"/>
        <v>26.896450941727924</v>
      </c>
      <c r="S6" s="22">
        <f t="shared" si="8"/>
        <v>19.82783907184307</v>
      </c>
      <c r="T6" s="122">
        <f t="shared" si="9"/>
        <v>21.520099321487706</v>
      </c>
      <c r="U6" s="122">
        <f t="shared" si="10"/>
        <v>31.755610664941315</v>
      </c>
      <c r="V6" s="22">
        <f t="shared" si="11"/>
        <v>100.00000000000001</v>
      </c>
      <c r="Z6" s="28"/>
      <c r="AA6" s="10"/>
      <c r="AB6" s="17"/>
      <c r="AC6" s="25"/>
      <c r="AD6" s="18"/>
    </row>
    <row r="7" spans="1:30" ht="15">
      <c r="A7" s="10">
        <v>4</v>
      </c>
      <c r="B7" s="7" t="s">
        <v>22</v>
      </c>
      <c r="C7" s="26">
        <f>'1. EMPLOYMENT'!K6</f>
        <v>34</v>
      </c>
      <c r="D7" s="26">
        <f>'2. PARTICIPATION'!K6</f>
        <v>20.09</v>
      </c>
      <c r="E7" s="26">
        <f>'3. INDEP_LIVING'!T6</f>
        <v>79.00446215297902</v>
      </c>
      <c r="F7" s="26">
        <f>'4. CAPACITY'!P6</f>
        <v>66.74316351966598</v>
      </c>
      <c r="G7" s="25"/>
      <c r="H7" s="25"/>
      <c r="I7" s="25"/>
      <c r="J7" s="25"/>
      <c r="K7" s="15">
        <f t="shared" si="0"/>
        <v>40.1805789192311</v>
      </c>
      <c r="L7" s="16">
        <f t="shared" si="1"/>
        <v>2</v>
      </c>
      <c r="M7" s="24">
        <f t="shared" si="2"/>
        <v>1190</v>
      </c>
      <c r="N7" s="24">
        <f t="shared" si="3"/>
        <v>703.15</v>
      </c>
      <c r="O7" s="24">
        <f t="shared" si="4"/>
        <v>790.0446215297902</v>
      </c>
      <c r="P7" s="24">
        <f t="shared" si="5"/>
        <v>1334.8632703933197</v>
      </c>
      <c r="Q7" s="23">
        <f t="shared" si="6"/>
        <v>4018.05789192311</v>
      </c>
      <c r="R7" s="22">
        <f t="shared" si="7"/>
        <v>29.616298022785482</v>
      </c>
      <c r="S7" s="22">
        <f t="shared" si="8"/>
        <v>17.499747861110595</v>
      </c>
      <c r="T7" s="122">
        <f t="shared" si="9"/>
        <v>19.662350388676494</v>
      </c>
      <c r="U7" s="122">
        <f t="shared" si="10"/>
        <v>33.22160372742742</v>
      </c>
      <c r="V7" s="22">
        <f t="shared" si="11"/>
        <v>99.99999999999999</v>
      </c>
      <c r="Z7" s="28"/>
      <c r="AA7" s="10"/>
      <c r="AB7" s="17"/>
      <c r="AC7" s="25"/>
      <c r="AD7" s="18"/>
    </row>
    <row r="8" spans="1:30" ht="15">
      <c r="A8" s="10">
        <v>5</v>
      </c>
      <c r="B8" s="7" t="s">
        <v>19</v>
      </c>
      <c r="C8" s="26">
        <f>'1. EMPLOYMENT'!K7</f>
        <v>31.175</v>
      </c>
      <c r="D8" s="26">
        <f>'2. PARTICIPATION'!K7</f>
        <v>14.94</v>
      </c>
      <c r="E8" s="26">
        <f>'3. INDEP_LIVING'!T7</f>
        <v>75.79255985263326</v>
      </c>
      <c r="F8" s="26">
        <f>'4. CAPACITY'!P7</f>
        <v>56.205924214347995</v>
      </c>
      <c r="G8" s="25"/>
      <c r="H8" s="25"/>
      <c r="I8" s="25"/>
      <c r="J8" s="25"/>
      <c r="K8" s="15">
        <f t="shared" si="0"/>
        <v>34.960690828132925</v>
      </c>
      <c r="L8" s="16">
        <f t="shared" si="1"/>
        <v>9</v>
      </c>
      <c r="M8" s="24">
        <f t="shared" si="2"/>
        <v>1091.125</v>
      </c>
      <c r="N8" s="24">
        <f t="shared" si="3"/>
        <v>522.9</v>
      </c>
      <c r="O8" s="24">
        <f t="shared" si="4"/>
        <v>757.9255985263326</v>
      </c>
      <c r="P8" s="24">
        <f t="shared" si="5"/>
        <v>1124.11848428696</v>
      </c>
      <c r="Q8" s="23">
        <f t="shared" si="6"/>
        <v>3496.069082813293</v>
      </c>
      <c r="R8" s="22">
        <f t="shared" si="7"/>
        <v>31.210052609199867</v>
      </c>
      <c r="S8" s="22">
        <f t="shared" si="8"/>
        <v>14.956798267247667</v>
      </c>
      <c r="T8" s="122">
        <f t="shared" si="9"/>
        <v>21.679365612433166</v>
      </c>
      <c r="U8" s="122">
        <f t="shared" si="10"/>
        <v>32.153783511119286</v>
      </c>
      <c r="V8" s="22">
        <f t="shared" si="11"/>
        <v>99.99999999999999</v>
      </c>
      <c r="Z8" s="28"/>
      <c r="AA8" s="10"/>
      <c r="AB8" s="17"/>
      <c r="AC8" s="25"/>
      <c r="AD8" s="18"/>
    </row>
    <row r="9" spans="1:30" ht="15">
      <c r="A9" s="10">
        <v>6</v>
      </c>
      <c r="B9" s="7" t="s">
        <v>23</v>
      </c>
      <c r="C9" s="26">
        <f>'1. EMPLOYMENT'!K8</f>
        <v>34.425</v>
      </c>
      <c r="D9" s="26">
        <f>'2. PARTICIPATION'!K8</f>
        <v>13.345</v>
      </c>
      <c r="E9" s="26">
        <f>'3. INDEP_LIVING'!T8</f>
        <v>69.98835678796583</v>
      </c>
      <c r="F9" s="26">
        <f>'4. CAPACITY'!P8</f>
        <v>47.0649066765714</v>
      </c>
      <c r="G9" s="25"/>
      <c r="H9" s="25"/>
      <c r="I9" s="25"/>
      <c r="J9" s="25"/>
      <c r="K9" s="15">
        <f t="shared" si="0"/>
        <v>33.13131701411086</v>
      </c>
      <c r="L9" s="16">
        <f t="shared" si="1"/>
        <v>16</v>
      </c>
      <c r="M9" s="24">
        <f t="shared" si="2"/>
        <v>1204.875</v>
      </c>
      <c r="N9" s="24">
        <f t="shared" si="3"/>
        <v>467.07500000000005</v>
      </c>
      <c r="O9" s="24">
        <f t="shared" si="4"/>
        <v>699.8835678796582</v>
      </c>
      <c r="P9" s="24">
        <f t="shared" si="5"/>
        <v>941.298133531428</v>
      </c>
      <c r="Q9" s="23">
        <f t="shared" si="6"/>
        <v>3313.1317014110864</v>
      </c>
      <c r="R9" s="22">
        <f t="shared" si="7"/>
        <v>36.36664970145422</v>
      </c>
      <c r="S9" s="22">
        <f t="shared" si="8"/>
        <v>14.09768889661312</v>
      </c>
      <c r="T9" s="122">
        <f t="shared" si="9"/>
        <v>21.124532042646322</v>
      </c>
      <c r="U9" s="122">
        <f t="shared" si="10"/>
        <v>28.411129359286335</v>
      </c>
      <c r="V9" s="22">
        <f t="shared" si="11"/>
        <v>100</v>
      </c>
      <c r="Z9" s="28"/>
      <c r="AA9" s="10"/>
      <c r="AB9" s="17"/>
      <c r="AC9" s="25"/>
      <c r="AD9" s="18"/>
    </row>
    <row r="10" spans="1:30" ht="15">
      <c r="A10" s="10">
        <v>7</v>
      </c>
      <c r="B10" s="7" t="s">
        <v>24</v>
      </c>
      <c r="C10" s="26">
        <f>'1. EMPLOYMENT'!K9</f>
        <v>30.95</v>
      </c>
      <c r="D10" s="26">
        <f>'2. PARTICIPATION'!K9</f>
        <v>25.165</v>
      </c>
      <c r="E10" s="26">
        <f>'3. INDEP_LIVING'!T9</f>
        <v>75.68049387133384</v>
      </c>
      <c r="F10" s="26">
        <f>'4. CAPACITY'!P9</f>
        <v>60.83108804574795</v>
      </c>
      <c r="G10" s="25"/>
      <c r="H10" s="25"/>
      <c r="I10" s="25"/>
      <c r="J10" s="25"/>
      <c r="K10" s="15">
        <f t="shared" si="0"/>
        <v>39.37451699628297</v>
      </c>
      <c r="L10" s="16">
        <f t="shared" si="1"/>
        <v>3</v>
      </c>
      <c r="M10" s="24">
        <f t="shared" si="2"/>
        <v>1083.25</v>
      </c>
      <c r="N10" s="24">
        <f t="shared" si="3"/>
        <v>880.775</v>
      </c>
      <c r="O10" s="24">
        <f t="shared" si="4"/>
        <v>756.8049387133384</v>
      </c>
      <c r="P10" s="24">
        <f t="shared" si="5"/>
        <v>1216.621760914959</v>
      </c>
      <c r="Q10" s="23">
        <f t="shared" si="6"/>
        <v>3937.4516996282973</v>
      </c>
      <c r="R10" s="22">
        <f t="shared" si="7"/>
        <v>27.51144858747755</v>
      </c>
      <c r="S10" s="22">
        <f t="shared" si="8"/>
        <v>22.369163286070197</v>
      </c>
      <c r="T10" s="122">
        <f t="shared" si="9"/>
        <v>19.22067866343052</v>
      </c>
      <c r="U10" s="122">
        <f t="shared" si="10"/>
        <v>30.89870946302174</v>
      </c>
      <c r="V10" s="22">
        <f t="shared" si="11"/>
        <v>100</v>
      </c>
      <c r="Z10" s="28"/>
      <c r="AA10" s="10"/>
      <c r="AB10" s="17"/>
      <c r="AC10" s="25"/>
      <c r="AD10" s="18"/>
    </row>
    <row r="11" spans="1:30" ht="15">
      <c r="A11" s="10">
        <v>8</v>
      </c>
      <c r="B11" s="7" t="s">
        <v>25</v>
      </c>
      <c r="C11" s="26">
        <f>'1. EMPLOYMENT'!K10</f>
        <v>24.35</v>
      </c>
      <c r="D11" s="26">
        <f>'2. PARTICIPATION'!K10</f>
        <v>14.155</v>
      </c>
      <c r="E11" s="26">
        <f>'3. INDEP_LIVING'!T10</f>
        <v>65.2477882289841</v>
      </c>
      <c r="F11" s="26">
        <f>'4. CAPACITY'!P10</f>
        <v>46.71696991693674</v>
      </c>
      <c r="G11" s="25"/>
      <c r="H11" s="25"/>
      <c r="I11" s="25"/>
      <c r="J11" s="25"/>
      <c r="K11" s="15">
        <f t="shared" si="0"/>
        <v>29.34492280628576</v>
      </c>
      <c r="L11" s="16">
        <f t="shared" si="1"/>
        <v>24</v>
      </c>
      <c r="M11" s="24">
        <f t="shared" si="2"/>
        <v>852.25</v>
      </c>
      <c r="N11" s="24">
        <f t="shared" si="3"/>
        <v>495.42499999999995</v>
      </c>
      <c r="O11" s="24">
        <f t="shared" si="4"/>
        <v>652.4778822898411</v>
      </c>
      <c r="P11" s="24">
        <f t="shared" si="5"/>
        <v>934.3393983387348</v>
      </c>
      <c r="Q11" s="23">
        <f t="shared" si="6"/>
        <v>2934.492280628576</v>
      </c>
      <c r="R11" s="22">
        <f t="shared" si="7"/>
        <v>29.042502705696194</v>
      </c>
      <c r="S11" s="22">
        <f t="shared" si="8"/>
        <v>16.882818307972467</v>
      </c>
      <c r="T11" s="122">
        <f t="shared" si="9"/>
        <v>22.234779303971404</v>
      </c>
      <c r="U11" s="122">
        <f t="shared" si="10"/>
        <v>31.839899682359935</v>
      </c>
      <c r="V11" s="22">
        <f t="shared" si="11"/>
        <v>100</v>
      </c>
      <c r="Z11" s="28"/>
      <c r="AA11" s="10"/>
      <c r="AB11" s="17"/>
      <c r="AC11" s="25"/>
      <c r="AD11" s="18"/>
    </row>
    <row r="12" spans="1:30" ht="15">
      <c r="A12" s="10">
        <v>9</v>
      </c>
      <c r="B12" s="7" t="s">
        <v>26</v>
      </c>
      <c r="C12" s="26">
        <f>'1. EMPLOYMENT'!K11</f>
        <v>23.3</v>
      </c>
      <c r="D12" s="26">
        <f>'2. PARTICIPATION'!K11</f>
        <v>18.255</v>
      </c>
      <c r="E12" s="26">
        <f>'3. INDEP_LIVING'!T11</f>
        <v>67.30450386952957</v>
      </c>
      <c r="F12" s="26">
        <f>'4. CAPACITY'!P11</f>
        <v>56.139887028656005</v>
      </c>
      <c r="G12" s="25"/>
      <c r="H12" s="25"/>
      <c r="I12" s="25"/>
      <c r="J12" s="25"/>
      <c r="K12" s="15">
        <f t="shared" si="0"/>
        <v>32.50267779268415</v>
      </c>
      <c r="L12" s="16">
        <f t="shared" si="1"/>
        <v>17</v>
      </c>
      <c r="M12" s="24">
        <f t="shared" si="2"/>
        <v>815.5</v>
      </c>
      <c r="N12" s="24">
        <f t="shared" si="3"/>
        <v>638.925</v>
      </c>
      <c r="O12" s="24">
        <f t="shared" si="4"/>
        <v>673.0450386952957</v>
      </c>
      <c r="P12" s="24">
        <f t="shared" si="5"/>
        <v>1122.79774057312</v>
      </c>
      <c r="Q12" s="23">
        <f t="shared" si="6"/>
        <v>3250.2677792684153</v>
      </c>
      <c r="R12" s="22">
        <f t="shared" si="7"/>
        <v>25.090240416546738</v>
      </c>
      <c r="S12" s="22">
        <f t="shared" si="8"/>
        <v>19.657611107470412</v>
      </c>
      <c r="T12" s="122">
        <f t="shared" si="9"/>
        <v>20.707371958343312</v>
      </c>
      <c r="U12" s="122">
        <f t="shared" si="10"/>
        <v>34.544776517639555</v>
      </c>
      <c r="V12" s="22">
        <f t="shared" si="11"/>
        <v>100.00000000000003</v>
      </c>
      <c r="Z12" s="28"/>
      <c r="AA12" s="10"/>
      <c r="AB12" s="17"/>
      <c r="AC12" s="25"/>
      <c r="AD12" s="18"/>
    </row>
    <row r="13" spans="1:30" ht="15">
      <c r="A13" s="10">
        <v>10</v>
      </c>
      <c r="B13" s="7" t="s">
        <v>27</v>
      </c>
      <c r="C13" s="26">
        <f>'1. EMPLOYMENT'!K12</f>
        <v>20.95</v>
      </c>
      <c r="D13" s="26">
        <f>'2. PARTICIPATION'!K12</f>
        <v>22.415</v>
      </c>
      <c r="E13" s="26">
        <f>'3. INDEP_LIVING'!T12</f>
        <v>74.56800361155211</v>
      </c>
      <c r="F13" s="26">
        <f>'4. CAPACITY'!P12</f>
        <v>57.81744492339105</v>
      </c>
      <c r="G13" s="18"/>
      <c r="H13" s="18"/>
      <c r="I13" s="18"/>
      <c r="J13" s="18"/>
      <c r="K13" s="15">
        <f t="shared" si="0"/>
        <v>34.19803934583342</v>
      </c>
      <c r="L13" s="16">
        <f t="shared" si="1"/>
        <v>12</v>
      </c>
      <c r="M13" s="24">
        <f t="shared" si="2"/>
        <v>733.25</v>
      </c>
      <c r="N13" s="24">
        <f t="shared" si="3"/>
        <v>784.525</v>
      </c>
      <c r="O13" s="24">
        <f t="shared" si="4"/>
        <v>745.6800361155211</v>
      </c>
      <c r="P13" s="24">
        <f t="shared" si="5"/>
        <v>1156.348898467821</v>
      </c>
      <c r="Q13" s="23">
        <f t="shared" si="6"/>
        <v>3419.803934583342</v>
      </c>
      <c r="R13" s="22">
        <f t="shared" si="7"/>
        <v>21.44128768859776</v>
      </c>
      <c r="S13" s="22">
        <f t="shared" si="8"/>
        <v>22.94064265107011</v>
      </c>
      <c r="T13" s="122">
        <f t="shared" si="9"/>
        <v>21.804759874526912</v>
      </c>
      <c r="U13" s="122">
        <f t="shared" si="10"/>
        <v>33.81330978580522</v>
      </c>
      <c r="V13" s="22">
        <f t="shared" si="11"/>
        <v>100</v>
      </c>
      <c r="Z13" s="28"/>
      <c r="AA13" s="10"/>
      <c r="AB13" s="17"/>
      <c r="AC13" s="25"/>
      <c r="AD13" s="18"/>
    </row>
    <row r="14" spans="1:30" ht="15">
      <c r="A14" s="10">
        <v>11</v>
      </c>
      <c r="B14" s="7" t="s">
        <v>28</v>
      </c>
      <c r="C14" s="26">
        <f>'1. EMPLOYMENT'!K13</f>
        <v>20.9</v>
      </c>
      <c r="D14" s="26">
        <f>'2. PARTICIPATION'!K13</f>
        <v>24.06</v>
      </c>
      <c r="E14" s="26">
        <f>'3. INDEP_LIVING'!T13</f>
        <v>69.8786124636007</v>
      </c>
      <c r="F14" s="26">
        <f>'4. CAPACITY'!P13</f>
        <v>52.76337562174038</v>
      </c>
      <c r="G14" s="18"/>
      <c r="H14" s="18"/>
      <c r="I14" s="18"/>
      <c r="J14" s="18"/>
      <c r="K14" s="15">
        <f t="shared" si="0"/>
        <v>33.27653637070814</v>
      </c>
      <c r="L14" s="16">
        <f t="shared" si="1"/>
        <v>15</v>
      </c>
      <c r="M14" s="24">
        <f t="shared" si="2"/>
        <v>731.5</v>
      </c>
      <c r="N14" s="24">
        <f t="shared" si="3"/>
        <v>842.0999999999999</v>
      </c>
      <c r="O14" s="24">
        <f t="shared" si="4"/>
        <v>698.786124636007</v>
      </c>
      <c r="P14" s="24">
        <f t="shared" si="5"/>
        <v>1055.2675124348075</v>
      </c>
      <c r="Q14" s="23">
        <f t="shared" si="6"/>
        <v>3327.6536370708145</v>
      </c>
      <c r="R14" s="22">
        <f t="shared" si="7"/>
        <v>21.982456102129273</v>
      </c>
      <c r="S14" s="22">
        <f t="shared" si="8"/>
        <v>25.30611932139858</v>
      </c>
      <c r="T14" s="122">
        <f t="shared" si="9"/>
        <v>20.999364743114228</v>
      </c>
      <c r="U14" s="122">
        <f t="shared" si="10"/>
        <v>31.712059833357912</v>
      </c>
      <c r="V14" s="22">
        <f t="shared" si="11"/>
        <v>99.99999999999999</v>
      </c>
      <c r="Z14" s="28"/>
      <c r="AA14" s="10"/>
      <c r="AB14" s="17"/>
      <c r="AC14" s="25"/>
      <c r="AD14" s="18"/>
    </row>
    <row r="15" spans="1:30" ht="15">
      <c r="A15" s="10">
        <v>12</v>
      </c>
      <c r="B15" s="7" t="s">
        <v>0</v>
      </c>
      <c r="C15" s="26">
        <f>'1. EMPLOYMENT'!K14</f>
        <v>36.05</v>
      </c>
      <c r="D15" s="26">
        <f>'2. PARTICIPATION'!K14</f>
        <v>18.725</v>
      </c>
      <c r="E15" s="26">
        <f>'3. INDEP_LIVING'!T14</f>
        <v>69.14493488394866</v>
      </c>
      <c r="F15" s="26">
        <f>'4. CAPACITY'!P14</f>
        <v>51.146782413639286</v>
      </c>
      <c r="G15" s="18"/>
      <c r="H15" s="18"/>
      <c r="I15" s="18"/>
      <c r="J15" s="18"/>
      <c r="K15" s="15">
        <f t="shared" si="0"/>
        <v>36.31509997112272</v>
      </c>
      <c r="L15" s="16">
        <f t="shared" si="1"/>
        <v>7</v>
      </c>
      <c r="M15" s="24">
        <f t="shared" si="2"/>
        <v>1261.75</v>
      </c>
      <c r="N15" s="24">
        <f t="shared" si="3"/>
        <v>655.375</v>
      </c>
      <c r="O15" s="24">
        <f t="shared" si="4"/>
        <v>691.4493488394867</v>
      </c>
      <c r="P15" s="24">
        <f t="shared" si="5"/>
        <v>1022.9356482727858</v>
      </c>
      <c r="Q15" s="23">
        <f t="shared" si="6"/>
        <v>3631.5099971122722</v>
      </c>
      <c r="R15" s="22">
        <f t="shared" si="7"/>
        <v>34.74450024929923</v>
      </c>
      <c r="S15" s="22">
        <f t="shared" si="8"/>
        <v>18.04690061492727</v>
      </c>
      <c r="T15" s="122">
        <f t="shared" si="9"/>
        <v>19.04027111007041</v>
      </c>
      <c r="U15" s="122">
        <f t="shared" si="10"/>
        <v>28.168328025703094</v>
      </c>
      <c r="V15" s="22">
        <f t="shared" si="11"/>
        <v>100</v>
      </c>
      <c r="Z15" s="28"/>
      <c r="AA15" s="10"/>
      <c r="AB15" s="17"/>
      <c r="AC15" s="25"/>
      <c r="AD15" s="18"/>
    </row>
    <row r="16" spans="1:30" ht="15">
      <c r="A16" s="10">
        <v>13</v>
      </c>
      <c r="B16" s="7" t="s">
        <v>1</v>
      </c>
      <c r="C16" s="26">
        <f>'1. EMPLOYMENT'!K15</f>
        <v>28.3</v>
      </c>
      <c r="D16" s="26">
        <f>'2. PARTICIPATION'!K15</f>
        <v>13.925</v>
      </c>
      <c r="E16" s="26">
        <f>'3. INDEP_LIVING'!T15</f>
        <v>63.205535908208084</v>
      </c>
      <c r="F16" s="26">
        <f>'4. CAPACITY'!P15</f>
        <v>45.44078014839413</v>
      </c>
      <c r="G16" s="18"/>
      <c r="H16" s="18"/>
      <c r="I16" s="18"/>
      <c r="J16" s="18"/>
      <c r="K16" s="15">
        <f t="shared" si="0"/>
        <v>30.187459620499634</v>
      </c>
      <c r="L16" s="15">
        <f t="shared" si="1"/>
        <v>22</v>
      </c>
      <c r="M16" s="24">
        <f t="shared" si="2"/>
        <v>990.5</v>
      </c>
      <c r="N16" s="24">
        <f t="shared" si="3"/>
        <v>487.375</v>
      </c>
      <c r="O16" s="24">
        <f t="shared" si="4"/>
        <v>632.0553590820808</v>
      </c>
      <c r="P16" s="24">
        <f t="shared" si="5"/>
        <v>908.8156029678827</v>
      </c>
      <c r="Q16" s="23">
        <f t="shared" si="6"/>
        <v>3018.7459620499635</v>
      </c>
      <c r="R16" s="22">
        <f t="shared" si="7"/>
        <v>32.81163809250691</v>
      </c>
      <c r="S16" s="22">
        <f t="shared" si="8"/>
        <v>16.144949132090414</v>
      </c>
      <c r="T16" s="122">
        <f t="shared" si="9"/>
        <v>20.937679653337444</v>
      </c>
      <c r="U16" s="122">
        <f t="shared" si="10"/>
        <v>30.10573312206524</v>
      </c>
      <c r="V16" s="22">
        <f t="shared" si="11"/>
        <v>100</v>
      </c>
      <c r="Z16" s="28"/>
      <c r="AA16" s="10"/>
      <c r="AB16" s="17"/>
      <c r="AC16" s="25"/>
      <c r="AD16" s="18"/>
    </row>
    <row r="17" spans="1:30" ht="15">
      <c r="A17" s="10">
        <v>14</v>
      </c>
      <c r="B17" s="7" t="s">
        <v>2</v>
      </c>
      <c r="C17" s="26">
        <f>'1. EMPLOYMENT'!K16</f>
        <v>27.375</v>
      </c>
      <c r="D17" s="26">
        <f>'2. PARTICIPATION'!K16</f>
        <v>15.255</v>
      </c>
      <c r="E17" s="26">
        <f>'3. INDEP_LIVING'!T16</f>
        <v>70.62961697297415</v>
      </c>
      <c r="F17" s="26">
        <f>'4. CAPACITY'!P16</f>
        <v>47.94758862196106</v>
      </c>
      <c r="G17" s="18"/>
      <c r="H17" s="18"/>
      <c r="I17" s="18"/>
      <c r="J17" s="18"/>
      <c r="K17" s="15">
        <f t="shared" si="0"/>
        <v>31.572979421689627</v>
      </c>
      <c r="L17" s="15">
        <f t="shared" si="1"/>
        <v>18</v>
      </c>
      <c r="M17" s="24">
        <f t="shared" si="2"/>
        <v>958.125</v>
      </c>
      <c r="N17" s="24">
        <f t="shared" si="3"/>
        <v>533.9250000000001</v>
      </c>
      <c r="O17" s="24">
        <f t="shared" si="4"/>
        <v>706.2961697297415</v>
      </c>
      <c r="P17" s="24">
        <f t="shared" si="5"/>
        <v>958.9517724392213</v>
      </c>
      <c r="Q17" s="23">
        <f t="shared" si="6"/>
        <v>3157.297942168963</v>
      </c>
      <c r="R17" s="22">
        <f t="shared" si="7"/>
        <v>30.346360006233642</v>
      </c>
      <c r="S17" s="22">
        <f t="shared" si="8"/>
        <v>16.910820891144997</v>
      </c>
      <c r="T17" s="122">
        <f t="shared" si="9"/>
        <v>22.370273020370657</v>
      </c>
      <c r="U17" s="122">
        <f t="shared" si="10"/>
        <v>30.3725460822507</v>
      </c>
      <c r="V17" s="22">
        <f t="shared" si="11"/>
        <v>100</v>
      </c>
      <c r="Z17" s="28"/>
      <c r="AA17" s="10"/>
      <c r="AB17" s="17"/>
      <c r="AC17" s="25"/>
      <c r="AD17" s="18"/>
    </row>
    <row r="18" spans="1:30" ht="15">
      <c r="A18" s="10">
        <v>15</v>
      </c>
      <c r="B18" s="7" t="s">
        <v>3</v>
      </c>
      <c r="C18" s="26">
        <f>'1. EMPLOYMENT'!K17</f>
        <v>21.075</v>
      </c>
      <c r="D18" s="26">
        <f>'2. PARTICIPATION'!K17</f>
        <v>22.58</v>
      </c>
      <c r="E18" s="26">
        <f>'3. INDEP_LIVING'!T17</f>
        <v>74.74961308345684</v>
      </c>
      <c r="F18" s="26">
        <f>'4. CAPACITY'!P17</f>
        <v>61.601910175269985</v>
      </c>
      <c r="G18" s="18"/>
      <c r="H18" s="18"/>
      <c r="I18" s="18"/>
      <c r="J18" s="18"/>
      <c r="K18" s="15">
        <f t="shared" si="0"/>
        <v>35.074593343399684</v>
      </c>
      <c r="L18" s="15">
        <f t="shared" si="1"/>
        <v>8</v>
      </c>
      <c r="M18" s="24">
        <f t="shared" si="2"/>
        <v>737.625</v>
      </c>
      <c r="N18" s="24">
        <f t="shared" si="3"/>
        <v>790.3</v>
      </c>
      <c r="O18" s="24">
        <f t="shared" si="4"/>
        <v>747.4961308345684</v>
      </c>
      <c r="P18" s="24">
        <f t="shared" si="5"/>
        <v>1232.0382035053997</v>
      </c>
      <c r="Q18" s="23">
        <f t="shared" si="6"/>
        <v>3507.4593343399683</v>
      </c>
      <c r="R18" s="22">
        <f t="shared" si="7"/>
        <v>21.030179673880834</v>
      </c>
      <c r="S18" s="22">
        <f t="shared" si="8"/>
        <v>22.531978981552985</v>
      </c>
      <c r="T18" s="122">
        <f t="shared" si="9"/>
        <v>21.311612183672878</v>
      </c>
      <c r="U18" s="122">
        <f t="shared" si="10"/>
        <v>35.12622916089329</v>
      </c>
      <c r="V18" s="22">
        <f t="shared" si="11"/>
        <v>99.99999999999999</v>
      </c>
      <c r="Z18" s="28"/>
      <c r="AA18" s="10"/>
      <c r="AB18" s="17"/>
      <c r="AC18" s="25"/>
      <c r="AD18" s="18"/>
    </row>
    <row r="19" spans="1:30" ht="15">
      <c r="A19" s="10">
        <v>16</v>
      </c>
      <c r="B19" s="7" t="s">
        <v>4</v>
      </c>
      <c r="C19" s="26">
        <f>'1. EMPLOYMENT'!K18</f>
        <v>17.775</v>
      </c>
      <c r="D19" s="26">
        <f>'2. PARTICIPATION'!K18</f>
        <v>16.1</v>
      </c>
      <c r="E19" s="26">
        <f>'3. INDEP_LIVING'!T18</f>
        <v>71.90523041974596</v>
      </c>
      <c r="F19" s="26">
        <f>'4. CAPACITY'!P18</f>
        <v>45.91451072930808</v>
      </c>
      <c r="G19" s="18"/>
      <c r="H19" s="18"/>
      <c r="I19" s="18"/>
      <c r="J19" s="18"/>
      <c r="K19" s="15">
        <f t="shared" si="0"/>
        <v>28.22967518783621</v>
      </c>
      <c r="L19" s="15">
        <f t="shared" si="1"/>
        <v>25</v>
      </c>
      <c r="M19" s="24">
        <f t="shared" si="2"/>
        <v>622.125</v>
      </c>
      <c r="N19" s="24">
        <f t="shared" si="3"/>
        <v>563.5</v>
      </c>
      <c r="O19" s="24">
        <f t="shared" si="4"/>
        <v>719.0523041974596</v>
      </c>
      <c r="P19" s="24">
        <f t="shared" si="5"/>
        <v>918.2902145861615</v>
      </c>
      <c r="Q19" s="23">
        <f t="shared" si="6"/>
        <v>2822.967518783621</v>
      </c>
      <c r="R19" s="22">
        <f t="shared" si="7"/>
        <v>22.03797939085269</v>
      </c>
      <c r="S19" s="22">
        <f t="shared" si="8"/>
        <v>19.96126403334618</v>
      </c>
      <c r="T19" s="122">
        <f t="shared" si="9"/>
        <v>25.471504698973284</v>
      </c>
      <c r="U19" s="122">
        <f t="shared" si="10"/>
        <v>32.52925187682785</v>
      </c>
      <c r="V19" s="22">
        <f t="shared" si="11"/>
        <v>100</v>
      </c>
      <c r="Z19" s="28"/>
      <c r="AA19" s="10"/>
      <c r="AB19" s="17"/>
      <c r="AC19" s="25"/>
      <c r="AD19" s="18"/>
    </row>
    <row r="20" spans="1:30" ht="15">
      <c r="A20" s="10">
        <v>17</v>
      </c>
      <c r="B20" s="7" t="s">
        <v>5</v>
      </c>
      <c r="C20" s="26">
        <f>'1. EMPLOYMENT'!K19</f>
        <v>18.25</v>
      </c>
      <c r="D20" s="26">
        <f>'2. PARTICIPATION'!K19</f>
        <v>18.185</v>
      </c>
      <c r="E20" s="26">
        <f>'3. INDEP_LIVING'!T19</f>
        <v>70.0853238153201</v>
      </c>
      <c r="F20" s="26">
        <f>'4. CAPACITY'!P19</f>
        <v>56.08509523054431</v>
      </c>
      <c r="G20" s="18"/>
      <c r="H20" s="18"/>
      <c r="I20" s="18"/>
      <c r="J20" s="18"/>
      <c r="K20" s="15">
        <f t="shared" si="0"/>
        <v>30.97780142764087</v>
      </c>
      <c r="L20" s="15">
        <f t="shared" si="1"/>
        <v>19</v>
      </c>
      <c r="M20" s="24">
        <f t="shared" si="2"/>
        <v>638.75</v>
      </c>
      <c r="N20" s="24">
        <f t="shared" si="3"/>
        <v>636.4749999999999</v>
      </c>
      <c r="O20" s="24">
        <f t="shared" si="4"/>
        <v>700.8532381532009</v>
      </c>
      <c r="P20" s="24">
        <f t="shared" si="5"/>
        <v>1121.7019046108862</v>
      </c>
      <c r="Q20" s="23">
        <f t="shared" si="6"/>
        <v>3097.780142764087</v>
      </c>
      <c r="R20" s="22">
        <f t="shared" si="7"/>
        <v>20.619604057183224</v>
      </c>
      <c r="S20" s="22">
        <f t="shared" si="8"/>
        <v>20.546164371500105</v>
      </c>
      <c r="T20" s="122">
        <f t="shared" si="9"/>
        <v>22.624369898886485</v>
      </c>
      <c r="U20" s="122">
        <f t="shared" si="10"/>
        <v>36.209861672430186</v>
      </c>
      <c r="V20" s="22">
        <f t="shared" si="11"/>
        <v>100</v>
      </c>
      <c r="Z20" s="28"/>
      <c r="AA20" s="10"/>
      <c r="AB20" s="17"/>
      <c r="AC20" s="25"/>
      <c r="AD20" s="18"/>
    </row>
    <row r="21" spans="1:30" ht="15">
      <c r="A21" s="10">
        <v>18</v>
      </c>
      <c r="B21" s="7" t="s">
        <v>6</v>
      </c>
      <c r="C21" s="26">
        <f>'1. EMPLOYMENT'!K20</f>
        <v>31.399999999999995</v>
      </c>
      <c r="D21" s="26">
        <f>'2. PARTICIPATION'!K20</f>
        <v>22.41</v>
      </c>
      <c r="E21" s="26">
        <f>'3. INDEP_LIVING'!T20</f>
        <v>77.73634151982168</v>
      </c>
      <c r="F21" s="26">
        <f>'4. CAPACITY'!P20</f>
        <v>61.613528702722576</v>
      </c>
      <c r="G21" s="18"/>
      <c r="H21" s="18"/>
      <c r="I21" s="18"/>
      <c r="J21" s="18"/>
      <c r="K21" s="15">
        <f t="shared" si="0"/>
        <v>38.92983989252669</v>
      </c>
      <c r="L21" s="15">
        <f>RANK(K21,K$4:K$30)</f>
        <v>5</v>
      </c>
      <c r="M21" s="24">
        <f t="shared" si="2"/>
        <v>1098.9999999999998</v>
      </c>
      <c r="N21" s="24">
        <f t="shared" si="3"/>
        <v>784.35</v>
      </c>
      <c r="O21" s="24">
        <f t="shared" si="4"/>
        <v>777.3634151982168</v>
      </c>
      <c r="P21" s="24">
        <f t="shared" si="5"/>
        <v>1232.2705740544516</v>
      </c>
      <c r="Q21" s="23">
        <f t="shared" si="6"/>
        <v>3892.9839892526684</v>
      </c>
      <c r="R21" s="22">
        <f t="shared" si="7"/>
        <v>28.230272794185662</v>
      </c>
      <c r="S21" s="22">
        <f t="shared" si="8"/>
        <v>20.147783863621047</v>
      </c>
      <c r="T21" s="122">
        <f t="shared" si="9"/>
        <v>19.96831780824884</v>
      </c>
      <c r="U21" s="122">
        <f t="shared" si="10"/>
        <v>31.653625533944442</v>
      </c>
      <c r="V21" s="22">
        <f t="shared" si="11"/>
        <v>100</v>
      </c>
      <c r="Z21" s="28"/>
      <c r="AA21" s="10"/>
      <c r="AB21" s="17"/>
      <c r="AC21" s="25"/>
      <c r="AD21" s="18"/>
    </row>
    <row r="22" spans="1:30" ht="15">
      <c r="A22" s="10">
        <v>19</v>
      </c>
      <c r="B22" s="7" t="s">
        <v>7</v>
      </c>
      <c r="C22" s="26">
        <f>'1. EMPLOYMENT'!K21</f>
        <v>24.625</v>
      </c>
      <c r="D22" s="26">
        <f>'2. PARTICIPATION'!K21</f>
        <v>21.395</v>
      </c>
      <c r="E22" s="26">
        <f>'3. INDEP_LIVING'!T21</f>
        <v>73.01178577883003</v>
      </c>
      <c r="F22" s="26">
        <f>'4. CAPACITY'!P21</f>
        <v>57.45511523019703</v>
      </c>
      <c r="G22" s="18"/>
      <c r="H22" s="18"/>
      <c r="I22" s="18"/>
      <c r="J22" s="18"/>
      <c r="K22" s="15">
        <f t="shared" si="0"/>
        <v>34.89920162392241</v>
      </c>
      <c r="L22" s="16">
        <f t="shared" si="1"/>
        <v>10</v>
      </c>
      <c r="M22" s="24">
        <f t="shared" si="2"/>
        <v>861.875</v>
      </c>
      <c r="N22" s="24">
        <f t="shared" si="3"/>
        <v>748.8249999999999</v>
      </c>
      <c r="O22" s="24">
        <f t="shared" si="4"/>
        <v>730.1178577883003</v>
      </c>
      <c r="P22" s="24">
        <f t="shared" si="5"/>
        <v>1149.1023046039406</v>
      </c>
      <c r="Q22" s="23">
        <f t="shared" si="6"/>
        <v>3489.920162392241</v>
      </c>
      <c r="R22" s="22">
        <f t="shared" si="7"/>
        <v>24.69612369038291</v>
      </c>
      <c r="S22" s="22">
        <f t="shared" si="8"/>
        <v>21.456794572822023</v>
      </c>
      <c r="T22" s="122">
        <f t="shared" si="9"/>
        <v>20.92076104365165</v>
      </c>
      <c r="U22" s="122">
        <f t="shared" si="10"/>
        <v>32.92632069314341</v>
      </c>
      <c r="V22" s="22">
        <f t="shared" si="11"/>
        <v>100</v>
      </c>
      <c r="Z22" s="28"/>
      <c r="AA22" s="10"/>
      <c r="AB22" s="17"/>
      <c r="AC22" s="25"/>
      <c r="AD22" s="18"/>
    </row>
    <row r="23" spans="1:30" ht="15">
      <c r="A23" s="10">
        <v>20</v>
      </c>
      <c r="B23" s="7" t="s">
        <v>8</v>
      </c>
      <c r="C23" s="26">
        <f>'1. EMPLOYMENT'!K22</f>
        <v>19.825</v>
      </c>
      <c r="D23" s="26">
        <f>'2. PARTICIPATION'!K22</f>
        <v>12.235</v>
      </c>
      <c r="E23" s="26">
        <f>'3. INDEP_LIVING'!T22</f>
        <v>67.48754994887344</v>
      </c>
      <c r="F23" s="26">
        <f>'4. CAPACITY'!P22</f>
        <v>46.73572852394984</v>
      </c>
      <c r="G23" s="18"/>
      <c r="H23" s="18"/>
      <c r="I23" s="18"/>
      <c r="J23" s="18"/>
      <c r="K23" s="15">
        <f t="shared" si="0"/>
        <v>27.316900699677312</v>
      </c>
      <c r="L23" s="16">
        <f t="shared" si="1"/>
        <v>27</v>
      </c>
      <c r="M23" s="24">
        <f t="shared" si="2"/>
        <v>693.875</v>
      </c>
      <c r="N23" s="24">
        <f t="shared" si="3"/>
        <v>428.22499999999997</v>
      </c>
      <c r="O23" s="24">
        <f t="shared" si="4"/>
        <v>674.8754994887344</v>
      </c>
      <c r="P23" s="24">
        <f t="shared" si="5"/>
        <v>934.7145704789967</v>
      </c>
      <c r="Q23" s="23">
        <f t="shared" si="6"/>
        <v>2731.6900699677312</v>
      </c>
      <c r="R23" s="22">
        <f t="shared" si="7"/>
        <v>25.400941623227286</v>
      </c>
      <c r="S23" s="22">
        <f t="shared" si="8"/>
        <v>15.67619272434733</v>
      </c>
      <c r="T23" s="122">
        <f t="shared" si="9"/>
        <v>24.705419802500014</v>
      </c>
      <c r="U23" s="122">
        <f t="shared" si="10"/>
        <v>34.21744584992537</v>
      </c>
      <c r="V23" s="22">
        <f t="shared" si="11"/>
        <v>100</v>
      </c>
      <c r="Z23" s="28"/>
      <c r="AA23" s="10"/>
      <c r="AB23" s="17"/>
      <c r="AC23" s="25"/>
      <c r="AD23" s="18"/>
    </row>
    <row r="24" spans="1:30" ht="15">
      <c r="A24" s="10">
        <v>21</v>
      </c>
      <c r="B24" s="7" t="s">
        <v>9</v>
      </c>
      <c r="C24" s="26">
        <f>'1. EMPLOYMENT'!K23</f>
        <v>35.275</v>
      </c>
      <c r="D24" s="26">
        <f>'2. PARTICIPATION'!K23</f>
        <v>14.275</v>
      </c>
      <c r="E24" s="26">
        <f>'3. INDEP_LIVING'!T23</f>
        <v>66.74552771982114</v>
      </c>
      <c r="F24" s="26">
        <f>'4. CAPACITY'!P23</f>
        <v>50.80829174165733</v>
      </c>
      <c r="G24" s="25"/>
      <c r="H24" s="25"/>
      <c r="I24" s="25"/>
      <c r="J24" s="25"/>
      <c r="K24" s="15">
        <f t="shared" si="0"/>
        <v>34.17871112031358</v>
      </c>
      <c r="L24" s="16">
        <f t="shared" si="1"/>
        <v>13</v>
      </c>
      <c r="M24" s="24">
        <f t="shared" si="2"/>
        <v>1234.625</v>
      </c>
      <c r="N24" s="24">
        <f t="shared" si="3"/>
        <v>499.625</v>
      </c>
      <c r="O24" s="24">
        <f t="shared" si="4"/>
        <v>667.4552771982114</v>
      </c>
      <c r="P24" s="24">
        <f t="shared" si="5"/>
        <v>1016.1658348331466</v>
      </c>
      <c r="Q24" s="23">
        <f t="shared" si="6"/>
        <v>3417.8711120313583</v>
      </c>
      <c r="R24" s="22">
        <f t="shared" si="7"/>
        <v>36.122631881991005</v>
      </c>
      <c r="S24" s="22">
        <f t="shared" si="8"/>
        <v>14.618017579459153</v>
      </c>
      <c r="T24" s="122">
        <f t="shared" si="9"/>
        <v>19.52839224535649</v>
      </c>
      <c r="U24" s="122">
        <f t="shared" si="10"/>
        <v>29.730958293193343</v>
      </c>
      <c r="V24" s="22">
        <f t="shared" si="11"/>
        <v>99.99999999999999</v>
      </c>
      <c r="Z24" s="28"/>
      <c r="AA24" s="10"/>
      <c r="AB24" s="17"/>
      <c r="AC24" s="25"/>
      <c r="AD24" s="18"/>
    </row>
    <row r="25" spans="1:30" ht="15">
      <c r="A25" s="10">
        <v>22</v>
      </c>
      <c r="B25" s="7" t="s">
        <v>10</v>
      </c>
      <c r="C25" s="26">
        <f>'1. EMPLOYMENT'!K24</f>
        <v>31.4</v>
      </c>
      <c r="D25" s="26">
        <f>'2. PARTICIPATION'!K24</f>
        <v>12.925</v>
      </c>
      <c r="E25" s="26">
        <f>'3. INDEP_LIVING'!T24</f>
        <v>70.08943363383993</v>
      </c>
      <c r="F25" s="26">
        <f>'4. CAPACITY'!P24</f>
        <v>41.95767872071198</v>
      </c>
      <c r="G25" s="25"/>
      <c r="H25" s="25"/>
      <c r="I25" s="25"/>
      <c r="J25" s="25"/>
      <c r="K25" s="15">
        <f t="shared" si="0"/>
        <v>30.91422910752639</v>
      </c>
      <c r="L25" s="16">
        <f t="shared" si="1"/>
        <v>20</v>
      </c>
      <c r="M25" s="24">
        <f t="shared" si="2"/>
        <v>1099</v>
      </c>
      <c r="N25" s="24">
        <f t="shared" si="3"/>
        <v>452.375</v>
      </c>
      <c r="O25" s="24">
        <f t="shared" si="4"/>
        <v>700.8943363383993</v>
      </c>
      <c r="P25" s="24">
        <f t="shared" si="5"/>
        <v>839.1535744142396</v>
      </c>
      <c r="Q25" s="23">
        <f t="shared" si="6"/>
        <v>3091.422910752639</v>
      </c>
      <c r="R25" s="22">
        <f t="shared" si="7"/>
        <v>35.54997267366558</v>
      </c>
      <c r="S25" s="22">
        <f t="shared" si="8"/>
        <v>14.63322919767922</v>
      </c>
      <c r="T25" s="122">
        <f t="shared" si="9"/>
        <v>22.672224298414072</v>
      </c>
      <c r="U25" s="122">
        <f t="shared" si="10"/>
        <v>27.144573830241136</v>
      </c>
      <c r="V25" s="22">
        <f t="shared" si="11"/>
        <v>100</v>
      </c>
      <c r="Z25" s="28"/>
      <c r="AA25" s="10"/>
      <c r="AB25" s="17"/>
      <c r="AC25" s="25"/>
      <c r="AD25" s="18"/>
    </row>
    <row r="26" spans="1:30" ht="15">
      <c r="A26" s="10">
        <v>23</v>
      </c>
      <c r="B26" s="7" t="s">
        <v>11</v>
      </c>
      <c r="C26" s="26">
        <f>'1. EMPLOYMENT'!K25</f>
        <v>21.625</v>
      </c>
      <c r="D26" s="26">
        <f>'2. PARTICIPATION'!K25</f>
        <v>16.705</v>
      </c>
      <c r="E26" s="26">
        <f>'3. INDEP_LIVING'!T25</f>
        <v>74.3558688933867</v>
      </c>
      <c r="F26" s="26">
        <f>'4. CAPACITY'!P25</f>
        <v>48.81278966803614</v>
      </c>
      <c r="G26" s="25"/>
      <c r="H26" s="25"/>
      <c r="I26" s="25"/>
      <c r="J26" s="25"/>
      <c r="K26" s="15">
        <f t="shared" si="0"/>
        <v>30.613644822945894</v>
      </c>
      <c r="L26" s="16">
        <f t="shared" si="1"/>
        <v>21</v>
      </c>
      <c r="M26" s="24">
        <f t="shared" si="2"/>
        <v>756.875</v>
      </c>
      <c r="N26" s="24">
        <f t="shared" si="3"/>
        <v>584.675</v>
      </c>
      <c r="O26" s="24">
        <f t="shared" si="4"/>
        <v>743.558688933867</v>
      </c>
      <c r="P26" s="24">
        <f t="shared" si="5"/>
        <v>976.2557933607228</v>
      </c>
      <c r="Q26" s="23">
        <f t="shared" si="6"/>
        <v>3061.3644822945894</v>
      </c>
      <c r="R26" s="22">
        <f t="shared" si="7"/>
        <v>24.72345270801268</v>
      </c>
      <c r="S26" s="22">
        <f t="shared" si="8"/>
        <v>19.098509941611646</v>
      </c>
      <c r="T26" s="122">
        <f t="shared" si="9"/>
        <v>24.28847310518695</v>
      </c>
      <c r="U26" s="122">
        <f t="shared" si="10"/>
        <v>31.88956424518874</v>
      </c>
      <c r="V26" s="22">
        <f t="shared" si="11"/>
        <v>100.00000000000001</v>
      </c>
      <c r="Z26" s="28"/>
      <c r="AA26" s="10"/>
      <c r="AB26" s="17"/>
      <c r="AC26" s="25"/>
      <c r="AD26" s="18"/>
    </row>
    <row r="27" spans="1:30" ht="15">
      <c r="A27" s="10">
        <v>24</v>
      </c>
      <c r="B27" s="7" t="s">
        <v>12</v>
      </c>
      <c r="C27" s="26">
        <f>'1. EMPLOYMENT'!K26</f>
        <v>20.125</v>
      </c>
      <c r="D27" s="26">
        <f>'2. PARTICIPATION'!K26</f>
        <v>13.7</v>
      </c>
      <c r="E27" s="26">
        <f>'3. INDEP_LIVING'!T26</f>
        <v>67.03439689281521</v>
      </c>
      <c r="F27" s="26">
        <f>'4. CAPACITY'!P26</f>
        <v>45.93327136752091</v>
      </c>
      <c r="G27" s="25"/>
      <c r="H27" s="25"/>
      <c r="I27" s="25"/>
      <c r="J27" s="25"/>
      <c r="K27" s="15">
        <f t="shared" si="0"/>
        <v>27.728843962785703</v>
      </c>
      <c r="L27" s="16">
        <f t="shared" si="1"/>
        <v>26</v>
      </c>
      <c r="M27" s="24">
        <f t="shared" si="2"/>
        <v>704.375</v>
      </c>
      <c r="N27" s="24">
        <f t="shared" si="3"/>
        <v>479.5</v>
      </c>
      <c r="O27" s="24">
        <f t="shared" si="4"/>
        <v>670.3439689281521</v>
      </c>
      <c r="P27" s="24">
        <f t="shared" si="5"/>
        <v>918.6654273504182</v>
      </c>
      <c r="Q27" s="23">
        <f t="shared" si="6"/>
        <v>2772.8843962785704</v>
      </c>
      <c r="R27" s="22">
        <f t="shared" si="7"/>
        <v>25.40224904238081</v>
      </c>
      <c r="S27" s="22">
        <f t="shared" si="8"/>
        <v>17.292462702142466</v>
      </c>
      <c r="T27" s="122">
        <f t="shared" si="9"/>
        <v>24.17496992762506</v>
      </c>
      <c r="U27" s="122">
        <f t="shared" si="10"/>
        <v>33.13031832785167</v>
      </c>
      <c r="V27" s="22">
        <f t="shared" si="11"/>
        <v>100</v>
      </c>
      <c r="Z27" s="28"/>
      <c r="AA27" s="10"/>
      <c r="AB27" s="17"/>
      <c r="AC27" s="25"/>
      <c r="AD27" s="18"/>
    </row>
    <row r="28" spans="1:30" ht="15">
      <c r="A28" s="10">
        <v>25</v>
      </c>
      <c r="B28" s="7" t="s">
        <v>13</v>
      </c>
      <c r="C28" s="26">
        <f>'1. EMPLOYMENT'!K27</f>
        <v>32.025</v>
      </c>
      <c r="D28" s="26">
        <f>'2. PARTICIPATION'!K27</f>
        <v>22.375</v>
      </c>
      <c r="E28" s="26">
        <f>'3. INDEP_LIVING'!T27</f>
        <v>76.59414507198831</v>
      </c>
      <c r="F28" s="26">
        <f>'4. CAPACITY'!P27</f>
        <v>60.702584589914665</v>
      </c>
      <c r="G28" s="25"/>
      <c r="H28" s="25"/>
      <c r="I28" s="25"/>
      <c r="J28" s="25"/>
      <c r="K28" s="15">
        <f t="shared" si="0"/>
        <v>38.83993142518176</v>
      </c>
      <c r="L28" s="16">
        <f t="shared" si="1"/>
        <v>6</v>
      </c>
      <c r="M28" s="24">
        <f t="shared" si="2"/>
        <v>1120.875</v>
      </c>
      <c r="N28" s="24">
        <f t="shared" si="3"/>
        <v>783.125</v>
      </c>
      <c r="O28" s="24">
        <f t="shared" si="4"/>
        <v>765.941450719883</v>
      </c>
      <c r="P28" s="24">
        <f t="shared" si="5"/>
        <v>1214.0516917982932</v>
      </c>
      <c r="Q28" s="23">
        <f t="shared" si="6"/>
        <v>3883.9931425181762</v>
      </c>
      <c r="R28" s="22">
        <f t="shared" si="7"/>
        <v>28.858830560995376</v>
      </c>
      <c r="S28" s="22">
        <f t="shared" si="8"/>
        <v>20.162883178837514</v>
      </c>
      <c r="T28" s="122">
        <f t="shared" si="9"/>
        <v>19.720463518205054</v>
      </c>
      <c r="U28" s="122">
        <f t="shared" si="10"/>
        <v>31.257822741962055</v>
      </c>
      <c r="V28" s="22">
        <f t="shared" si="11"/>
        <v>100</v>
      </c>
      <c r="Z28" s="28"/>
      <c r="AA28" s="10"/>
      <c r="AB28" s="17"/>
      <c r="AC28" s="25"/>
      <c r="AD28" s="18"/>
    </row>
    <row r="29" spans="1:30" ht="15">
      <c r="A29" s="10">
        <v>26</v>
      </c>
      <c r="B29" s="7" t="s">
        <v>14</v>
      </c>
      <c r="C29" s="26">
        <f>'1. EMPLOYMENT'!K28</f>
        <v>41</v>
      </c>
      <c r="D29" s="26">
        <f>'2. PARTICIPATION'!K28</f>
        <v>22.56</v>
      </c>
      <c r="E29" s="26">
        <f>'3. INDEP_LIVING'!T28</f>
        <v>78.66572936030872</v>
      </c>
      <c r="F29" s="26">
        <f>'4. CAPACITY'!P28</f>
        <v>69.48574961845947</v>
      </c>
      <c r="G29" s="25"/>
      <c r="H29" s="25"/>
      <c r="I29" s="25"/>
      <c r="J29" s="25"/>
      <c r="K29" s="15">
        <f t="shared" si="0"/>
        <v>44.00972285972276</v>
      </c>
      <c r="L29" s="21">
        <f t="shared" si="1"/>
        <v>1</v>
      </c>
      <c r="M29" s="24">
        <f t="shared" si="2"/>
        <v>1435</v>
      </c>
      <c r="N29" s="24">
        <f t="shared" si="3"/>
        <v>789.5999999999999</v>
      </c>
      <c r="O29" s="24">
        <f t="shared" si="4"/>
        <v>786.6572936030872</v>
      </c>
      <c r="P29" s="24">
        <f t="shared" si="5"/>
        <v>1389.7149923691893</v>
      </c>
      <c r="Q29" s="23">
        <f t="shared" si="6"/>
        <v>4400.972285972276</v>
      </c>
      <c r="R29" s="22">
        <f t="shared" si="7"/>
        <v>32.6064311873524</v>
      </c>
      <c r="S29" s="22">
        <f t="shared" si="8"/>
        <v>17.941489941138293</v>
      </c>
      <c r="T29" s="122">
        <f t="shared" si="9"/>
        <v>17.874625025712845</v>
      </c>
      <c r="U29" s="122">
        <f t="shared" si="10"/>
        <v>31.577453845796473</v>
      </c>
      <c r="V29" s="22">
        <f t="shared" si="11"/>
        <v>100</v>
      </c>
      <c r="Z29" s="28"/>
      <c r="AA29" s="10"/>
      <c r="AB29" s="17"/>
      <c r="AC29" s="25"/>
      <c r="AD29" s="18"/>
    </row>
    <row r="30" spans="1:30" ht="15">
      <c r="A30" s="10">
        <v>27</v>
      </c>
      <c r="B30" s="7" t="s">
        <v>15</v>
      </c>
      <c r="C30" s="26">
        <f>'1. EMPLOYMENT'!K29</f>
        <v>35.45</v>
      </c>
      <c r="D30" s="26">
        <f>'2. PARTICIPATION'!K29</f>
        <v>20.015</v>
      </c>
      <c r="E30" s="26">
        <f>'3. INDEP_LIVING'!T29</f>
        <v>75.72539218144514</v>
      </c>
      <c r="F30" s="26">
        <f>'4. CAPACITY'!P29</f>
        <v>61.384674745875344</v>
      </c>
      <c r="G30" s="25"/>
      <c r="H30" s="25"/>
      <c r="I30" s="25"/>
      <c r="J30" s="25"/>
      <c r="K30" s="15">
        <f t="shared" si="0"/>
        <v>39.26222416731959</v>
      </c>
      <c r="L30" s="16">
        <f t="shared" si="1"/>
        <v>4</v>
      </c>
      <c r="M30" s="24">
        <f t="shared" si="2"/>
        <v>1240.75</v>
      </c>
      <c r="N30" s="24">
        <f t="shared" si="3"/>
        <v>700.525</v>
      </c>
      <c r="O30" s="24">
        <f t="shared" si="4"/>
        <v>757.2539218144515</v>
      </c>
      <c r="P30" s="24">
        <f t="shared" si="5"/>
        <v>1227.693494917507</v>
      </c>
      <c r="Q30" s="23">
        <f t="shared" si="6"/>
        <v>3926.2224167319587</v>
      </c>
      <c r="R30" s="22">
        <f t="shared" si="7"/>
        <v>31.601622840123106</v>
      </c>
      <c r="S30" s="22">
        <f t="shared" si="8"/>
        <v>17.842213854585722</v>
      </c>
      <c r="T30" s="122">
        <f t="shared" si="9"/>
        <v>19.287086706737348</v>
      </c>
      <c r="U30" s="122">
        <f t="shared" si="10"/>
        <v>31.26907659855382</v>
      </c>
      <c r="V30" s="22">
        <f t="shared" si="11"/>
        <v>100</v>
      </c>
      <c r="Z30" s="28"/>
      <c r="AA30" s="10"/>
      <c r="AB30" s="17"/>
      <c r="AC30" s="25"/>
      <c r="AD30" s="18"/>
    </row>
    <row r="31" spans="3:28" ht="14.25">
      <c r="C31" s="18"/>
      <c r="D31" s="18"/>
      <c r="E31" s="18"/>
      <c r="F31" s="18"/>
      <c r="G31" s="25"/>
      <c r="H31" s="25"/>
      <c r="I31" s="25"/>
      <c r="J31" s="25"/>
      <c r="T31" s="123"/>
      <c r="U31" s="123"/>
      <c r="AB31" s="17"/>
    </row>
    <row r="32" spans="2:28" ht="15">
      <c r="B32" s="7" t="s">
        <v>62</v>
      </c>
      <c r="C32" s="26">
        <f>AVERAGE(C4:C30)</f>
        <v>27.123148148148147</v>
      </c>
      <c r="D32" s="26">
        <f>AVERAGE(D4:D30)</f>
        <v>18.092407407407407</v>
      </c>
      <c r="E32" s="26">
        <f>AVERAGE(E4:E30)</f>
        <v>71.74341476753276</v>
      </c>
      <c r="F32" s="26">
        <f>AVERAGE(F4:F30)</f>
        <v>54.21476560660908</v>
      </c>
      <c r="G32" s="25"/>
      <c r="H32" s="25"/>
      <c r="I32" s="25"/>
      <c r="J32" s="25"/>
      <c r="R32" s="164">
        <f>AVERAGE(R4:R30)</f>
        <v>27.900547645592475</v>
      </c>
      <c r="S32" s="164">
        <f>AVERAGE(S4:S30)</f>
        <v>18.626656055311262</v>
      </c>
      <c r="T32" s="165">
        <f>AVERAGE(T4:T30)</f>
        <v>21.390662563609066</v>
      </c>
      <c r="U32" s="165">
        <f>AVERAGE(U4:U30)</f>
        <v>32.08213373548719</v>
      </c>
      <c r="V32" s="164">
        <f>SUM(R32:U32)</f>
        <v>100</v>
      </c>
      <c r="AB32" s="17"/>
    </row>
    <row r="33" spans="2:28" ht="15">
      <c r="B33" s="8"/>
      <c r="C33" s="22"/>
      <c r="D33" s="22"/>
      <c r="E33" s="22"/>
      <c r="F33" s="22"/>
      <c r="G33" s="25"/>
      <c r="H33" s="25"/>
      <c r="I33" s="25"/>
      <c r="J33" s="25"/>
      <c r="T33" s="123"/>
      <c r="U33" s="123"/>
      <c r="AB33" s="17"/>
    </row>
    <row r="34" spans="2:21" ht="15">
      <c r="B34" s="8"/>
      <c r="C34" s="38"/>
      <c r="D34" s="38"/>
      <c r="E34" s="38"/>
      <c r="F34" s="38"/>
      <c r="G34" s="38"/>
      <c r="H34" s="38"/>
      <c r="I34" s="38"/>
      <c r="J34" s="38"/>
      <c r="K34" s="8"/>
      <c r="L34" s="8"/>
      <c r="T34" s="123"/>
      <c r="U34" s="123"/>
    </row>
    <row r="35" spans="2:21" ht="15">
      <c r="B35" s="8"/>
      <c r="C35" s="38"/>
      <c r="D35" s="38"/>
      <c r="E35" s="38"/>
      <c r="F35" s="38"/>
      <c r="G35" s="38"/>
      <c r="H35" s="38"/>
      <c r="I35" s="38"/>
      <c r="J35" s="38"/>
      <c r="K35" s="8"/>
      <c r="L35" s="8"/>
      <c r="T35" s="123"/>
      <c r="U35" s="123"/>
    </row>
    <row r="36" spans="2:21" ht="15">
      <c r="B36" s="8"/>
      <c r="C36" s="38"/>
      <c r="D36" s="38"/>
      <c r="E36" s="38"/>
      <c r="F36" s="38"/>
      <c r="G36" s="38"/>
      <c r="H36" s="38"/>
      <c r="I36" s="38"/>
      <c r="J36" s="38"/>
      <c r="K36" s="8"/>
      <c r="L36" s="8"/>
      <c r="T36" s="123"/>
      <c r="U36" s="123"/>
    </row>
    <row r="37" spans="2:21" ht="15">
      <c r="B37" s="8"/>
      <c r="C37" s="38"/>
      <c r="D37" s="38"/>
      <c r="E37" s="38"/>
      <c r="F37" s="38"/>
      <c r="G37" s="38"/>
      <c r="H37" s="38"/>
      <c r="I37" s="38"/>
      <c r="J37" s="38"/>
      <c r="K37" s="8"/>
      <c r="L37" s="8"/>
      <c r="T37" s="123"/>
      <c r="U37" s="123"/>
    </row>
    <row r="38" spans="2:21" ht="15">
      <c r="B38" s="8"/>
      <c r="C38" s="38"/>
      <c r="D38" s="38"/>
      <c r="E38" s="38"/>
      <c r="F38" s="38"/>
      <c r="G38" s="38"/>
      <c r="H38" s="38"/>
      <c r="I38" s="38"/>
      <c r="J38" s="38"/>
      <c r="K38" s="8"/>
      <c r="L38" s="8"/>
      <c r="T38" s="123"/>
      <c r="U38" s="123"/>
    </row>
    <row r="39" spans="2:21" ht="15">
      <c r="B39" s="8"/>
      <c r="C39" s="38"/>
      <c r="D39" s="38"/>
      <c r="E39" s="38"/>
      <c r="F39" s="38"/>
      <c r="G39" s="38"/>
      <c r="H39" s="38"/>
      <c r="I39" s="38"/>
      <c r="J39" s="38"/>
      <c r="K39" s="8"/>
      <c r="L39" s="8"/>
      <c r="T39" s="123"/>
      <c r="U39" s="123"/>
    </row>
    <row r="40" spans="2:21" ht="15">
      <c r="B40" s="8"/>
      <c r="C40" s="38"/>
      <c r="D40" s="38"/>
      <c r="E40" s="38"/>
      <c r="F40" s="38"/>
      <c r="G40" s="38"/>
      <c r="H40" s="38"/>
      <c r="I40" s="38"/>
      <c r="J40" s="38"/>
      <c r="K40" s="8"/>
      <c r="L40" s="8"/>
      <c r="T40" s="123"/>
      <c r="U40" s="123"/>
    </row>
    <row r="41" spans="1:21" ht="24.75" customHeight="1">
      <c r="A41" s="190" t="s">
        <v>66</v>
      </c>
      <c r="B41" s="190"/>
      <c r="C41" s="192"/>
      <c r="D41" s="25"/>
      <c r="E41" s="25"/>
      <c r="F41" s="25"/>
      <c r="G41" s="25"/>
      <c r="H41" s="25"/>
      <c r="I41" s="25"/>
      <c r="J41" s="25"/>
      <c r="K41" s="19"/>
      <c r="M41" s="1"/>
      <c r="N41" s="1"/>
      <c r="O41" s="1"/>
      <c r="P41" s="1"/>
      <c r="R41" s="1"/>
      <c r="S41" s="1"/>
      <c r="T41" s="124"/>
      <c r="U41" s="124"/>
    </row>
    <row r="42" spans="2:21" ht="51" customHeight="1">
      <c r="B42" s="33" t="s">
        <v>33</v>
      </c>
      <c r="C42" s="191" t="s">
        <v>56</v>
      </c>
      <c r="D42" s="191"/>
      <c r="E42" s="191"/>
      <c r="F42" s="191"/>
      <c r="G42" s="191" t="s">
        <v>38</v>
      </c>
      <c r="H42" s="191"/>
      <c r="I42" s="191"/>
      <c r="J42" s="191"/>
      <c r="K42" s="186" t="s">
        <v>57</v>
      </c>
      <c r="L42" s="186"/>
      <c r="M42" s="187" t="s">
        <v>59</v>
      </c>
      <c r="N42" s="188"/>
      <c r="O42" s="188"/>
      <c r="P42" s="189"/>
      <c r="R42" s="187" t="s">
        <v>60</v>
      </c>
      <c r="S42" s="188"/>
      <c r="T42" s="188"/>
      <c r="U42" s="189"/>
    </row>
    <row r="43" spans="3:22" ht="42" customHeight="1">
      <c r="C43" s="20" t="s">
        <v>52</v>
      </c>
      <c r="D43" s="20" t="s">
        <v>53</v>
      </c>
      <c r="E43" s="20" t="s">
        <v>54</v>
      </c>
      <c r="F43" s="20" t="s">
        <v>55</v>
      </c>
      <c r="G43" s="20" t="s">
        <v>52</v>
      </c>
      <c r="H43" s="20" t="s">
        <v>53</v>
      </c>
      <c r="I43" s="20" t="s">
        <v>54</v>
      </c>
      <c r="J43" s="20" t="s">
        <v>55</v>
      </c>
      <c r="K43" s="20" t="s">
        <v>58</v>
      </c>
      <c r="L43" s="20" t="s">
        <v>31</v>
      </c>
      <c r="M43" s="20" t="s">
        <v>52</v>
      </c>
      <c r="N43" s="20" t="s">
        <v>53</v>
      </c>
      <c r="O43" s="20" t="s">
        <v>54</v>
      </c>
      <c r="P43" s="20" t="s">
        <v>55</v>
      </c>
      <c r="Q43" s="3" t="s">
        <v>61</v>
      </c>
      <c r="R43" s="31" t="s">
        <v>63</v>
      </c>
      <c r="S43" s="31" t="s">
        <v>64</v>
      </c>
      <c r="T43" s="33" t="s">
        <v>40</v>
      </c>
      <c r="U43" s="33" t="s">
        <v>65</v>
      </c>
      <c r="V43" s="30"/>
    </row>
    <row r="44" spans="1:22" ht="15">
      <c r="A44" s="10">
        <v>1</v>
      </c>
      <c r="B44" s="7" t="s">
        <v>45</v>
      </c>
      <c r="C44" s="26">
        <f>'1. EMPLOYMENT'!K43</f>
        <v>24.5</v>
      </c>
      <c r="D44" s="26">
        <f>'2. PARTICIPATION'!K43</f>
        <v>21.685</v>
      </c>
      <c r="E44" s="26">
        <f>'3. INDEP_LIVING'!T43</f>
        <v>74.2792362393286</v>
      </c>
      <c r="F44" s="26">
        <f>'4. CAPACITY'!P43</f>
        <v>61.06598384313724</v>
      </c>
      <c r="G44" s="25">
        <v>35</v>
      </c>
      <c r="H44" s="25">
        <v>35</v>
      </c>
      <c r="I44" s="25">
        <v>10</v>
      </c>
      <c r="J44" s="25">
        <v>20</v>
      </c>
      <c r="K44" s="15">
        <f aca="true" t="shared" si="12" ref="K44:K70">((C44*G$44)+(D44*H$44)+(E44*I$44)+(F44*J$44))/100</f>
        <v>35.80587039256031</v>
      </c>
      <c r="L44" s="16">
        <f>RANK(K44,K$44:K$70)</f>
        <v>14</v>
      </c>
      <c r="M44" s="24">
        <f aca="true" t="shared" si="13" ref="M44:M70">+C44*G$44</f>
        <v>857.5</v>
      </c>
      <c r="N44" s="24">
        <f aca="true" t="shared" si="14" ref="N44:N70">+D44*H$44</f>
        <v>758.9749999999999</v>
      </c>
      <c r="O44" s="24">
        <f aca="true" t="shared" si="15" ref="O44:O70">+E44*I$44</f>
        <v>742.792362393286</v>
      </c>
      <c r="P44" s="24">
        <f aca="true" t="shared" si="16" ref="P44:P70">+F44*J$44</f>
        <v>1221.3196768627447</v>
      </c>
      <c r="Q44" s="23">
        <f aca="true" t="shared" si="17" ref="Q44:Q70">SUM(M44:P44)</f>
        <v>3580.587039256031</v>
      </c>
      <c r="R44" s="22">
        <f aca="true" t="shared" si="18" ref="R44:R70">M44/$Q44*100</f>
        <v>23.948586938363327</v>
      </c>
      <c r="S44" s="22">
        <f aca="true" t="shared" si="19" ref="S44:S70">N44/$Q44*100</f>
        <v>21.1969431738126</v>
      </c>
      <c r="T44" s="122">
        <f aca="true" t="shared" si="20" ref="T44:T70">O44/$Q44*100</f>
        <v>20.74498830079054</v>
      </c>
      <c r="U44" s="122">
        <f aca="true" t="shared" si="21" ref="U44:U70">P44/$Q44*100</f>
        <v>34.10948158703352</v>
      </c>
      <c r="V44" s="22">
        <f aca="true" t="shared" si="22" ref="V44:V70">SUM(R44:U44)</f>
        <v>99.99999999999997</v>
      </c>
    </row>
    <row r="45" spans="1:22" ht="15">
      <c r="A45" s="10">
        <v>2</v>
      </c>
      <c r="B45" s="7" t="s">
        <v>20</v>
      </c>
      <c r="C45" s="26">
        <f>'1. EMPLOYMENT'!K44</f>
        <v>29.075</v>
      </c>
      <c r="D45" s="26">
        <f>'2. PARTICIPATION'!K44</f>
        <v>12.64</v>
      </c>
      <c r="E45" s="26">
        <f>'3. INDEP_LIVING'!T44</f>
        <v>68.66060605612988</v>
      </c>
      <c r="F45" s="26">
        <f>'4. CAPACITY'!P44</f>
        <v>51.78456452145214</v>
      </c>
      <c r="G45" s="25"/>
      <c r="H45" s="25"/>
      <c r="I45" s="131" t="s">
        <v>39</v>
      </c>
      <c r="J45" s="25">
        <f>SUM(G44:J44)</f>
        <v>100</v>
      </c>
      <c r="K45" s="15">
        <f t="shared" si="12"/>
        <v>31.823223509903418</v>
      </c>
      <c r="L45" s="16">
        <f aca="true" t="shared" si="23" ref="L45:L70">RANK(K45,K$44:K$70)</f>
        <v>23</v>
      </c>
      <c r="M45" s="24">
        <f t="shared" si="13"/>
        <v>1017.625</v>
      </c>
      <c r="N45" s="24">
        <f t="shared" si="14"/>
        <v>442.40000000000003</v>
      </c>
      <c r="O45" s="24">
        <f t="shared" si="15"/>
        <v>686.6060605612988</v>
      </c>
      <c r="P45" s="24">
        <f t="shared" si="16"/>
        <v>1035.6912904290427</v>
      </c>
      <c r="Q45" s="23">
        <f t="shared" si="17"/>
        <v>3182.322350990342</v>
      </c>
      <c r="R45" s="22">
        <f t="shared" si="18"/>
        <v>31.977433074412282</v>
      </c>
      <c r="S45" s="22">
        <f t="shared" si="19"/>
        <v>13.901797216184738</v>
      </c>
      <c r="T45" s="122">
        <f t="shared" si="20"/>
        <v>21.575628890882985</v>
      </c>
      <c r="U45" s="122">
        <f t="shared" si="21"/>
        <v>32.54514081851999</v>
      </c>
      <c r="V45" s="22">
        <f t="shared" si="22"/>
        <v>100</v>
      </c>
    </row>
    <row r="46" spans="1:22" ht="15">
      <c r="A46" s="10">
        <v>3</v>
      </c>
      <c r="B46" s="7" t="s">
        <v>21</v>
      </c>
      <c r="C46" s="26">
        <f>'1. EMPLOYMENT'!K45</f>
        <v>33.3</v>
      </c>
      <c r="D46" s="26">
        <f>'2. PARTICIPATION'!K45</f>
        <v>21.24</v>
      </c>
      <c r="E46" s="26">
        <f>'3. INDEP_LIVING'!T45</f>
        <v>74.53158085328397</v>
      </c>
      <c r="F46" s="26">
        <f>'4. CAPACITY'!P45</f>
        <v>54.151220378854624</v>
      </c>
      <c r="G46" s="25"/>
      <c r="H46" s="25"/>
      <c r="I46" s="25"/>
      <c r="J46" s="25"/>
      <c r="K46" s="15">
        <f t="shared" si="12"/>
        <v>37.37240216109932</v>
      </c>
      <c r="L46" s="16">
        <f t="shared" si="23"/>
        <v>10</v>
      </c>
      <c r="M46" s="24">
        <f t="shared" si="13"/>
        <v>1165.5</v>
      </c>
      <c r="N46" s="24">
        <f t="shared" si="14"/>
        <v>743.4</v>
      </c>
      <c r="O46" s="24">
        <f t="shared" si="15"/>
        <v>745.3158085328397</v>
      </c>
      <c r="P46" s="24">
        <f t="shared" si="16"/>
        <v>1083.0244075770925</v>
      </c>
      <c r="Q46" s="23">
        <f t="shared" si="17"/>
        <v>3737.240216109932</v>
      </c>
      <c r="R46" s="22">
        <f t="shared" si="18"/>
        <v>31.186114153859794</v>
      </c>
      <c r="S46" s="22">
        <f t="shared" si="19"/>
        <v>19.891683622461922</v>
      </c>
      <c r="T46" s="122">
        <f t="shared" si="20"/>
        <v>19.94294627677516</v>
      </c>
      <c r="U46" s="122">
        <f t="shared" si="21"/>
        <v>28.97925594690312</v>
      </c>
      <c r="V46" s="22">
        <f t="shared" si="22"/>
        <v>100</v>
      </c>
    </row>
    <row r="47" spans="1:22" ht="15">
      <c r="A47" s="10">
        <v>4</v>
      </c>
      <c r="B47" s="7" t="s">
        <v>22</v>
      </c>
      <c r="C47" s="26">
        <f>'1. EMPLOYMENT'!K46</f>
        <v>38.475</v>
      </c>
      <c r="D47" s="26">
        <f>'2. PARTICIPATION'!K46</f>
        <v>22.24</v>
      </c>
      <c r="E47" s="26">
        <f>'3. INDEP_LIVING'!T46</f>
        <v>78.73483911021373</v>
      </c>
      <c r="F47" s="26">
        <f>'4. CAPACITY'!P46</f>
        <v>67.16491236412315</v>
      </c>
      <c r="G47" s="25"/>
      <c r="H47" s="25"/>
      <c r="I47" s="25"/>
      <c r="J47" s="25"/>
      <c r="K47" s="15">
        <f t="shared" si="12"/>
        <v>42.55671638384601</v>
      </c>
      <c r="L47" s="16">
        <f t="shared" si="23"/>
        <v>2</v>
      </c>
      <c r="M47" s="24">
        <f t="shared" si="13"/>
        <v>1346.625</v>
      </c>
      <c r="N47" s="24">
        <f t="shared" si="14"/>
        <v>778.4</v>
      </c>
      <c r="O47" s="24">
        <f t="shared" si="15"/>
        <v>787.3483911021373</v>
      </c>
      <c r="P47" s="24">
        <f t="shared" si="16"/>
        <v>1343.298247282463</v>
      </c>
      <c r="Q47" s="23">
        <f t="shared" si="17"/>
        <v>4255.671638384601</v>
      </c>
      <c r="R47" s="22">
        <f t="shared" si="18"/>
        <v>31.643066345954313</v>
      </c>
      <c r="S47" s="22">
        <f t="shared" si="19"/>
        <v>18.29088487417866</v>
      </c>
      <c r="T47" s="122">
        <f t="shared" si="20"/>
        <v>18.501154647377934</v>
      </c>
      <c r="U47" s="122">
        <f t="shared" si="21"/>
        <v>31.56489413248909</v>
      </c>
      <c r="V47" s="22">
        <f t="shared" si="22"/>
        <v>99.99999999999999</v>
      </c>
    </row>
    <row r="48" spans="1:22" ht="15">
      <c r="A48" s="10">
        <v>5</v>
      </c>
      <c r="B48" s="7" t="s">
        <v>19</v>
      </c>
      <c r="C48" s="26">
        <f>'1. EMPLOYMENT'!K47</f>
        <v>35.775</v>
      </c>
      <c r="D48" s="26">
        <f>'2. PARTICIPATION'!K47</f>
        <v>16.02</v>
      </c>
      <c r="E48" s="26">
        <f>'3. INDEP_LIVING'!T47</f>
        <v>76.32425155859579</v>
      </c>
      <c r="F48" s="26">
        <f>'4. CAPACITY'!P47</f>
        <v>56.45043910765239</v>
      </c>
      <c r="G48" s="25"/>
      <c r="H48" s="25"/>
      <c r="I48" s="25"/>
      <c r="J48" s="25"/>
      <c r="K48" s="15">
        <f t="shared" si="12"/>
        <v>37.05076297739006</v>
      </c>
      <c r="L48" s="16">
        <f t="shared" si="23"/>
        <v>11</v>
      </c>
      <c r="M48" s="24">
        <f t="shared" si="13"/>
        <v>1252.125</v>
      </c>
      <c r="N48" s="24">
        <f t="shared" si="14"/>
        <v>560.6999999999999</v>
      </c>
      <c r="O48" s="24">
        <f t="shared" si="15"/>
        <v>763.2425155859579</v>
      </c>
      <c r="P48" s="24">
        <f t="shared" si="16"/>
        <v>1129.0087821530478</v>
      </c>
      <c r="Q48" s="23">
        <f t="shared" si="17"/>
        <v>3705.0762977390054</v>
      </c>
      <c r="R48" s="22">
        <f t="shared" si="18"/>
        <v>33.79485061519785</v>
      </c>
      <c r="S48" s="22">
        <f t="shared" si="19"/>
        <v>15.13329159623954</v>
      </c>
      <c r="T48" s="122">
        <f t="shared" si="20"/>
        <v>20.599913584822012</v>
      </c>
      <c r="U48" s="122">
        <f t="shared" si="21"/>
        <v>30.471944203740602</v>
      </c>
      <c r="V48" s="22">
        <f t="shared" si="22"/>
        <v>100</v>
      </c>
    </row>
    <row r="49" spans="1:22" ht="15">
      <c r="A49" s="10">
        <v>6</v>
      </c>
      <c r="B49" s="7" t="s">
        <v>23</v>
      </c>
      <c r="C49" s="26">
        <f>'1. EMPLOYMENT'!K48</f>
        <v>34.325</v>
      </c>
      <c r="D49" s="26">
        <f>'2. PARTICIPATION'!K48</f>
        <v>12.54</v>
      </c>
      <c r="E49" s="26">
        <f>'3. INDEP_LIVING'!T48</f>
        <v>71.20019265653434</v>
      </c>
      <c r="F49" s="26">
        <f>'4. CAPACITY'!P48</f>
        <v>43.636047088566826</v>
      </c>
      <c r="G49" s="25"/>
      <c r="H49" s="25"/>
      <c r="I49" s="25"/>
      <c r="J49" s="25"/>
      <c r="K49" s="15">
        <f t="shared" si="12"/>
        <v>32.2499786833668</v>
      </c>
      <c r="L49" s="16">
        <f t="shared" si="23"/>
        <v>21</v>
      </c>
      <c r="M49" s="24">
        <f t="shared" si="13"/>
        <v>1201.375</v>
      </c>
      <c r="N49" s="24">
        <f t="shared" si="14"/>
        <v>438.9</v>
      </c>
      <c r="O49" s="24">
        <f t="shared" si="15"/>
        <v>712.0019265653434</v>
      </c>
      <c r="P49" s="24">
        <f t="shared" si="16"/>
        <v>872.7209417713366</v>
      </c>
      <c r="Q49" s="23">
        <f t="shared" si="17"/>
        <v>3224.99786833668</v>
      </c>
      <c r="R49" s="22">
        <f t="shared" si="18"/>
        <v>37.251962607330945</v>
      </c>
      <c r="S49" s="22">
        <f t="shared" si="19"/>
        <v>13.609311321075893</v>
      </c>
      <c r="T49" s="122">
        <f t="shared" si="20"/>
        <v>22.07759371117242</v>
      </c>
      <c r="U49" s="122">
        <f t="shared" si="21"/>
        <v>27.061132360420746</v>
      </c>
      <c r="V49" s="22">
        <f t="shared" si="22"/>
        <v>100</v>
      </c>
    </row>
    <row r="50" spans="1:22" ht="15">
      <c r="A50" s="10">
        <v>7</v>
      </c>
      <c r="B50" s="7" t="s">
        <v>24</v>
      </c>
      <c r="C50" s="26">
        <f>'1. EMPLOYMENT'!K49</f>
        <v>37.9</v>
      </c>
      <c r="D50" s="26">
        <f>'2. PARTICIPATION'!K49</f>
        <v>23.855</v>
      </c>
      <c r="E50" s="26">
        <f>'3. INDEP_LIVING'!T49</f>
        <v>76.11537395196564</v>
      </c>
      <c r="F50" s="26">
        <f>'4. CAPACITY'!P49</f>
        <v>61.77352255411256</v>
      </c>
      <c r="G50" s="25"/>
      <c r="H50" s="25"/>
      <c r="I50" s="25"/>
      <c r="J50" s="25"/>
      <c r="K50" s="15">
        <f t="shared" si="12"/>
        <v>41.58049190601908</v>
      </c>
      <c r="L50" s="16">
        <f t="shared" si="23"/>
        <v>4</v>
      </c>
      <c r="M50" s="24">
        <f t="shared" si="13"/>
        <v>1326.5</v>
      </c>
      <c r="N50" s="24">
        <f t="shared" si="14"/>
        <v>834.9250000000001</v>
      </c>
      <c r="O50" s="24">
        <f t="shared" si="15"/>
        <v>761.1537395196564</v>
      </c>
      <c r="P50" s="24">
        <f t="shared" si="16"/>
        <v>1235.4704510822512</v>
      </c>
      <c r="Q50" s="23">
        <f t="shared" si="17"/>
        <v>4158.049190601908</v>
      </c>
      <c r="R50" s="22">
        <f t="shared" si="18"/>
        <v>31.901979490723136</v>
      </c>
      <c r="S50" s="22">
        <f t="shared" si="19"/>
        <v>20.079728779715055</v>
      </c>
      <c r="T50" s="122">
        <f t="shared" si="20"/>
        <v>18.305549180130644</v>
      </c>
      <c r="U50" s="122">
        <f t="shared" si="21"/>
        <v>29.712742549431166</v>
      </c>
      <c r="V50" s="22">
        <f t="shared" si="22"/>
        <v>100</v>
      </c>
    </row>
    <row r="51" spans="1:22" ht="15">
      <c r="A51" s="10">
        <v>8</v>
      </c>
      <c r="B51" s="7" t="s">
        <v>25</v>
      </c>
      <c r="C51" s="26">
        <f>'1. EMPLOYMENT'!K50</f>
        <v>33.05</v>
      </c>
      <c r="D51" s="26">
        <f>'2. PARTICIPATION'!K50</f>
        <v>12.225</v>
      </c>
      <c r="E51" s="26">
        <f>'3. INDEP_LIVING'!T50</f>
        <v>66.55505439829537</v>
      </c>
      <c r="F51" s="26">
        <f>'4. CAPACITY'!P50</f>
        <v>48.418978855345905</v>
      </c>
      <c r="G51" s="25"/>
      <c r="H51" s="25"/>
      <c r="I51" s="25"/>
      <c r="J51" s="25"/>
      <c r="K51" s="15">
        <f t="shared" si="12"/>
        <v>32.18555121089872</v>
      </c>
      <c r="L51" s="16">
        <f t="shared" si="23"/>
        <v>22</v>
      </c>
      <c r="M51" s="24">
        <f t="shared" si="13"/>
        <v>1156.75</v>
      </c>
      <c r="N51" s="24">
        <f t="shared" si="14"/>
        <v>427.875</v>
      </c>
      <c r="O51" s="24">
        <f t="shared" si="15"/>
        <v>665.5505439829537</v>
      </c>
      <c r="P51" s="24">
        <f t="shared" si="16"/>
        <v>968.3795771069181</v>
      </c>
      <c r="Q51" s="23">
        <f t="shared" si="17"/>
        <v>3218.555121089872</v>
      </c>
      <c r="R51" s="22">
        <f t="shared" si="18"/>
        <v>35.94004006394955</v>
      </c>
      <c r="S51" s="22">
        <f t="shared" si="19"/>
        <v>13.294008767981339</v>
      </c>
      <c r="T51" s="122">
        <f t="shared" si="20"/>
        <v>20.678550434692696</v>
      </c>
      <c r="U51" s="122">
        <f t="shared" si="21"/>
        <v>30.087400733376406</v>
      </c>
      <c r="V51" s="22">
        <f t="shared" si="22"/>
        <v>100</v>
      </c>
    </row>
    <row r="52" spans="1:22" ht="15">
      <c r="A52" s="10">
        <v>9</v>
      </c>
      <c r="B52" s="7" t="s">
        <v>26</v>
      </c>
      <c r="C52" s="26">
        <f>'1. EMPLOYMENT'!K51</f>
        <v>29.15</v>
      </c>
      <c r="D52" s="26">
        <f>'2. PARTICIPATION'!K51</f>
        <v>17.275</v>
      </c>
      <c r="E52" s="26">
        <f>'3. INDEP_LIVING'!T51</f>
        <v>67.53424916097141</v>
      </c>
      <c r="F52" s="26">
        <f>'4. CAPACITY'!P51</f>
        <v>57.18832157894735</v>
      </c>
      <c r="G52" s="25"/>
      <c r="H52" s="25"/>
      <c r="I52" s="25"/>
      <c r="J52" s="25"/>
      <c r="K52" s="15">
        <f t="shared" si="12"/>
        <v>34.439839231886616</v>
      </c>
      <c r="L52" s="16">
        <f t="shared" si="23"/>
        <v>17</v>
      </c>
      <c r="M52" s="24">
        <f t="shared" si="13"/>
        <v>1020.25</v>
      </c>
      <c r="N52" s="24">
        <f t="shared" si="14"/>
        <v>604.625</v>
      </c>
      <c r="O52" s="24">
        <f t="shared" si="15"/>
        <v>675.3424916097141</v>
      </c>
      <c r="P52" s="24">
        <f t="shared" si="16"/>
        <v>1143.766431578947</v>
      </c>
      <c r="Q52" s="23">
        <f t="shared" si="17"/>
        <v>3443.9839231886613</v>
      </c>
      <c r="R52" s="22">
        <f t="shared" si="18"/>
        <v>29.6241220271257</v>
      </c>
      <c r="S52" s="22">
        <f t="shared" si="19"/>
        <v>17.55597626135837</v>
      </c>
      <c r="T52" s="122">
        <f t="shared" si="20"/>
        <v>19.60933926150383</v>
      </c>
      <c r="U52" s="122">
        <f t="shared" si="21"/>
        <v>33.2105624500121</v>
      </c>
      <c r="V52" s="22">
        <f t="shared" si="22"/>
        <v>100</v>
      </c>
    </row>
    <row r="53" spans="1:22" ht="15">
      <c r="A53" s="10">
        <v>10</v>
      </c>
      <c r="B53" s="7" t="s">
        <v>27</v>
      </c>
      <c r="C53" s="26">
        <f>'1. EMPLOYMENT'!K52</f>
        <v>22.525</v>
      </c>
      <c r="D53" s="26">
        <f>'2. PARTICIPATION'!K52</f>
        <v>23.21</v>
      </c>
      <c r="E53" s="26">
        <f>'3. INDEP_LIVING'!T52</f>
        <v>75.53694682656277</v>
      </c>
      <c r="F53" s="26">
        <f>'4. CAPACITY'!P52</f>
        <v>57.57623414035087</v>
      </c>
      <c r="G53" s="18"/>
      <c r="H53" s="18"/>
      <c r="I53" s="18"/>
      <c r="J53" s="18"/>
      <c r="K53" s="15">
        <f t="shared" si="12"/>
        <v>35.076191510726446</v>
      </c>
      <c r="L53" s="16">
        <f t="shared" si="23"/>
        <v>15</v>
      </c>
      <c r="M53" s="24">
        <f t="shared" si="13"/>
        <v>788.375</v>
      </c>
      <c r="N53" s="24">
        <f t="shared" si="14"/>
        <v>812.35</v>
      </c>
      <c r="O53" s="24">
        <f t="shared" si="15"/>
        <v>755.3694682656277</v>
      </c>
      <c r="P53" s="24">
        <f t="shared" si="16"/>
        <v>1151.5246828070174</v>
      </c>
      <c r="Q53" s="23">
        <f t="shared" si="17"/>
        <v>3507.619151072645</v>
      </c>
      <c r="R53" s="22">
        <f t="shared" si="18"/>
        <v>22.47607183233994</v>
      </c>
      <c r="S53" s="22">
        <f t="shared" si="19"/>
        <v>23.159583894721862</v>
      </c>
      <c r="T53" s="122">
        <f t="shared" si="20"/>
        <v>21.53510503084785</v>
      </c>
      <c r="U53" s="122">
        <f t="shared" si="21"/>
        <v>32.82923924209036</v>
      </c>
      <c r="V53" s="22">
        <f t="shared" si="22"/>
        <v>100</v>
      </c>
    </row>
    <row r="54" spans="1:22" ht="15">
      <c r="A54" s="10">
        <v>11</v>
      </c>
      <c r="B54" s="7" t="s">
        <v>28</v>
      </c>
      <c r="C54" s="26">
        <f>'1. EMPLOYMENT'!K53</f>
        <v>28</v>
      </c>
      <c r="D54" s="26">
        <f>'2. PARTICIPATION'!K53</f>
        <v>23.925</v>
      </c>
      <c r="E54" s="26">
        <f>'3. INDEP_LIVING'!T53</f>
        <v>69.74845773414638</v>
      </c>
      <c r="F54" s="26">
        <f>'4. CAPACITY'!P53</f>
        <v>54.46275545318352</v>
      </c>
      <c r="G54" s="18"/>
      <c r="H54" s="18"/>
      <c r="I54" s="18"/>
      <c r="J54" s="18"/>
      <c r="K54" s="15">
        <f t="shared" si="12"/>
        <v>36.04114686405134</v>
      </c>
      <c r="L54" s="16">
        <f t="shared" si="23"/>
        <v>13</v>
      </c>
      <c r="M54" s="24">
        <f t="shared" si="13"/>
        <v>980</v>
      </c>
      <c r="N54" s="24">
        <f t="shared" si="14"/>
        <v>837.375</v>
      </c>
      <c r="O54" s="24">
        <f t="shared" si="15"/>
        <v>697.4845773414638</v>
      </c>
      <c r="P54" s="24">
        <f t="shared" si="16"/>
        <v>1089.2551090636703</v>
      </c>
      <c r="Q54" s="23">
        <f t="shared" si="17"/>
        <v>3604.114686405134</v>
      </c>
      <c r="R54" s="22">
        <f t="shared" si="18"/>
        <v>27.191143603076775</v>
      </c>
      <c r="S54" s="22">
        <f t="shared" si="19"/>
        <v>23.23386109655756</v>
      </c>
      <c r="T54" s="122">
        <f t="shared" si="20"/>
        <v>19.352452350431683</v>
      </c>
      <c r="U54" s="122">
        <f t="shared" si="21"/>
        <v>30.222542949933988</v>
      </c>
      <c r="V54" s="22">
        <f t="shared" si="22"/>
        <v>100</v>
      </c>
    </row>
    <row r="55" spans="1:22" ht="15">
      <c r="A55" s="10">
        <v>12</v>
      </c>
      <c r="B55" s="7" t="s">
        <v>0</v>
      </c>
      <c r="C55" s="26">
        <f>'1. EMPLOYMENT'!K54</f>
        <v>47.325</v>
      </c>
      <c r="D55" s="26">
        <f>'2. PARTICIPATION'!K54</f>
        <v>18.43</v>
      </c>
      <c r="E55" s="26">
        <f>'3. INDEP_LIVING'!T54</f>
        <v>70.32659220681269</v>
      </c>
      <c r="F55" s="26">
        <f>'4. CAPACITY'!P54</f>
        <v>53.61899799892992</v>
      </c>
      <c r="G55" s="18"/>
      <c r="H55" s="18"/>
      <c r="I55" s="18"/>
      <c r="J55" s="18"/>
      <c r="K55" s="15">
        <f t="shared" si="12"/>
        <v>40.770708820467256</v>
      </c>
      <c r="L55" s="16">
        <f t="shared" si="23"/>
        <v>6</v>
      </c>
      <c r="M55" s="24">
        <f t="shared" si="13"/>
        <v>1656.375</v>
      </c>
      <c r="N55" s="24">
        <f t="shared" si="14"/>
        <v>645.05</v>
      </c>
      <c r="O55" s="24">
        <f t="shared" si="15"/>
        <v>703.2659220681269</v>
      </c>
      <c r="P55" s="24">
        <f t="shared" si="16"/>
        <v>1072.3799599785984</v>
      </c>
      <c r="Q55" s="23">
        <f t="shared" si="17"/>
        <v>4077.0708820467257</v>
      </c>
      <c r="R55" s="22">
        <f t="shared" si="18"/>
        <v>40.62659315769573</v>
      </c>
      <c r="S55" s="22">
        <f t="shared" si="19"/>
        <v>15.821407541391066</v>
      </c>
      <c r="T55" s="122">
        <f t="shared" si="20"/>
        <v>17.249293485794908</v>
      </c>
      <c r="U55" s="122">
        <f t="shared" si="21"/>
        <v>26.302705815118284</v>
      </c>
      <c r="V55" s="22">
        <f t="shared" si="22"/>
        <v>100</v>
      </c>
    </row>
    <row r="56" spans="1:22" ht="15">
      <c r="A56" s="10">
        <v>13</v>
      </c>
      <c r="B56" s="7" t="s">
        <v>1</v>
      </c>
      <c r="C56" s="26">
        <f>'1. EMPLOYMENT'!K55</f>
        <v>28.6</v>
      </c>
      <c r="D56" s="26">
        <f>'2. PARTICIPATION'!K55</f>
        <v>9.985</v>
      </c>
      <c r="E56" s="26">
        <f>'3. INDEP_LIVING'!T55</f>
        <v>65.57454898830267</v>
      </c>
      <c r="F56" s="26">
        <f>'4. CAPACITY'!P55</f>
        <v>45.01840953264604</v>
      </c>
      <c r="G56" s="18"/>
      <c r="H56" s="18"/>
      <c r="I56" s="18"/>
      <c r="J56" s="18"/>
      <c r="K56" s="15">
        <f t="shared" si="12"/>
        <v>29.065886805359472</v>
      </c>
      <c r="L56" s="16">
        <f t="shared" si="23"/>
        <v>27</v>
      </c>
      <c r="M56" s="24">
        <f t="shared" si="13"/>
        <v>1001</v>
      </c>
      <c r="N56" s="24">
        <f t="shared" si="14"/>
        <v>349.47499999999997</v>
      </c>
      <c r="O56" s="24">
        <f t="shared" si="15"/>
        <v>655.7454898830267</v>
      </c>
      <c r="P56" s="24">
        <f t="shared" si="16"/>
        <v>900.3681906529208</v>
      </c>
      <c r="Q56" s="23">
        <f t="shared" si="17"/>
        <v>2906.5886805359473</v>
      </c>
      <c r="R56" s="22">
        <f t="shared" si="18"/>
        <v>34.43899739592411</v>
      </c>
      <c r="S56" s="22">
        <f t="shared" si="19"/>
        <v>12.023545069870709</v>
      </c>
      <c r="T56" s="122">
        <f t="shared" si="20"/>
        <v>22.560656561908633</v>
      </c>
      <c r="U56" s="122">
        <f t="shared" si="21"/>
        <v>30.97680097229655</v>
      </c>
      <c r="V56" s="22">
        <f t="shared" si="22"/>
        <v>100</v>
      </c>
    </row>
    <row r="57" spans="1:22" ht="15">
      <c r="A57" s="10">
        <v>14</v>
      </c>
      <c r="B57" s="7" t="s">
        <v>2</v>
      </c>
      <c r="C57" s="26">
        <f>'1. EMPLOYMENT'!K56</f>
        <v>29.55</v>
      </c>
      <c r="D57" s="26">
        <f>'2. PARTICIPATION'!K56</f>
        <v>15.68</v>
      </c>
      <c r="E57" s="26">
        <f>'3. INDEP_LIVING'!T56</f>
        <v>72.18325069518247</v>
      </c>
      <c r="F57" s="26">
        <f>'4. CAPACITY'!P56</f>
        <v>47.153316452770035</v>
      </c>
      <c r="G57" s="18"/>
      <c r="H57" s="18"/>
      <c r="I57" s="18"/>
      <c r="J57" s="18"/>
      <c r="K57" s="15">
        <f t="shared" si="12"/>
        <v>32.47948836007225</v>
      </c>
      <c r="L57" s="16">
        <f t="shared" si="23"/>
        <v>20</v>
      </c>
      <c r="M57" s="24">
        <f t="shared" si="13"/>
        <v>1034.25</v>
      </c>
      <c r="N57" s="24">
        <f t="shared" si="14"/>
        <v>548.8</v>
      </c>
      <c r="O57" s="24">
        <f t="shared" si="15"/>
        <v>721.8325069518246</v>
      </c>
      <c r="P57" s="24">
        <f t="shared" si="16"/>
        <v>943.0663290554007</v>
      </c>
      <c r="Q57" s="23">
        <f t="shared" si="17"/>
        <v>3247.948836007225</v>
      </c>
      <c r="R57" s="22">
        <f t="shared" si="18"/>
        <v>31.84317402214458</v>
      </c>
      <c r="S57" s="22">
        <f t="shared" si="19"/>
        <v>16.8968178905999</v>
      </c>
      <c r="T57" s="122">
        <f t="shared" si="20"/>
        <v>22.224257320481353</v>
      </c>
      <c r="U57" s="122">
        <f t="shared" si="21"/>
        <v>29.035750766774175</v>
      </c>
      <c r="V57" s="22">
        <f t="shared" si="22"/>
        <v>100</v>
      </c>
    </row>
    <row r="58" spans="1:22" ht="15">
      <c r="A58" s="10">
        <v>15</v>
      </c>
      <c r="B58" s="7" t="s">
        <v>3</v>
      </c>
      <c r="C58" s="26">
        <f>'1. EMPLOYMENT'!K57</f>
        <v>25.7</v>
      </c>
      <c r="D58" s="26">
        <f>'2. PARTICIPATION'!K57</f>
        <v>27.205</v>
      </c>
      <c r="E58" s="26">
        <f>'3. INDEP_LIVING'!T57</f>
        <v>75.96267360267949</v>
      </c>
      <c r="F58" s="26">
        <f>'4. CAPACITY'!P57</f>
        <v>62.71984518954248</v>
      </c>
      <c r="G58" s="18"/>
      <c r="H58" s="18"/>
      <c r="I58" s="18"/>
      <c r="J58" s="18"/>
      <c r="K58" s="15">
        <f t="shared" si="12"/>
        <v>38.65698639817644</v>
      </c>
      <c r="L58" s="16">
        <f t="shared" si="23"/>
        <v>8</v>
      </c>
      <c r="M58" s="24">
        <f t="shared" si="13"/>
        <v>899.5</v>
      </c>
      <c r="N58" s="24">
        <f t="shared" si="14"/>
        <v>952.175</v>
      </c>
      <c r="O58" s="24">
        <f t="shared" si="15"/>
        <v>759.6267360267949</v>
      </c>
      <c r="P58" s="24">
        <f t="shared" si="16"/>
        <v>1254.3969037908496</v>
      </c>
      <c r="Q58" s="23">
        <f t="shared" si="17"/>
        <v>3865.6986398176446</v>
      </c>
      <c r="R58" s="22">
        <f t="shared" si="18"/>
        <v>23.26875640886564</v>
      </c>
      <c r="S58" s="22">
        <f t="shared" si="19"/>
        <v>24.631382027361465</v>
      </c>
      <c r="T58" s="122">
        <f t="shared" si="20"/>
        <v>19.650438557275343</v>
      </c>
      <c r="U58" s="122">
        <f t="shared" si="21"/>
        <v>32.449423006497554</v>
      </c>
      <c r="V58" s="22">
        <f t="shared" si="22"/>
        <v>100.00000000000001</v>
      </c>
    </row>
    <row r="59" spans="1:22" ht="15">
      <c r="A59" s="10">
        <v>16</v>
      </c>
      <c r="B59" s="7" t="s">
        <v>4</v>
      </c>
      <c r="C59" s="26">
        <f>'1. EMPLOYMENT'!K58</f>
        <v>20.775</v>
      </c>
      <c r="D59" s="26">
        <f>'2. PARTICIPATION'!K58</f>
        <v>16.855</v>
      </c>
      <c r="E59" s="26">
        <f>'3. INDEP_LIVING'!T58</f>
        <v>73.69602104879144</v>
      </c>
      <c r="F59" s="26">
        <f>'4. CAPACITY'!P58</f>
        <v>46.339889848184804</v>
      </c>
      <c r="G59" s="18"/>
      <c r="H59" s="18"/>
      <c r="I59" s="18"/>
      <c r="J59" s="18"/>
      <c r="K59" s="15">
        <f t="shared" si="12"/>
        <v>29.808080074516102</v>
      </c>
      <c r="L59" s="16">
        <f t="shared" si="23"/>
        <v>25</v>
      </c>
      <c r="M59" s="24">
        <f t="shared" si="13"/>
        <v>727.125</v>
      </c>
      <c r="N59" s="24">
        <f t="shared" si="14"/>
        <v>589.9250000000001</v>
      </c>
      <c r="O59" s="24">
        <f t="shared" si="15"/>
        <v>736.9602104879143</v>
      </c>
      <c r="P59" s="24">
        <f t="shared" si="16"/>
        <v>926.7977969636961</v>
      </c>
      <c r="Q59" s="23">
        <f t="shared" si="17"/>
        <v>2980.80800745161</v>
      </c>
      <c r="R59" s="22">
        <f t="shared" si="18"/>
        <v>24.393553633185615</v>
      </c>
      <c r="S59" s="22">
        <f t="shared" si="19"/>
        <v>19.79077480083483</v>
      </c>
      <c r="T59" s="122">
        <f t="shared" si="20"/>
        <v>24.723504789493823</v>
      </c>
      <c r="U59" s="122">
        <f t="shared" si="21"/>
        <v>31.09216677648574</v>
      </c>
      <c r="V59" s="22">
        <f t="shared" si="22"/>
        <v>100.00000000000001</v>
      </c>
    </row>
    <row r="60" spans="1:22" ht="15">
      <c r="A60" s="10">
        <v>17</v>
      </c>
      <c r="B60" s="7" t="s">
        <v>5</v>
      </c>
      <c r="C60" s="26">
        <f>'1. EMPLOYMENT'!K59</f>
        <v>28.95</v>
      </c>
      <c r="D60" s="26">
        <f>'2. PARTICIPATION'!K59</f>
        <v>18.92</v>
      </c>
      <c r="E60" s="26">
        <f>'3. INDEP_LIVING'!T59</f>
        <v>69.41546198932313</v>
      </c>
      <c r="F60" s="26">
        <f>'4. CAPACITY'!P59</f>
        <v>56.709852594718726</v>
      </c>
      <c r="G60" s="18"/>
      <c r="H60" s="18"/>
      <c r="I60" s="18"/>
      <c r="J60" s="18"/>
      <c r="K60" s="15">
        <f t="shared" si="12"/>
        <v>35.038016717876054</v>
      </c>
      <c r="L60" s="16">
        <f t="shared" si="23"/>
        <v>16</v>
      </c>
      <c r="M60" s="24">
        <f t="shared" si="13"/>
        <v>1013.25</v>
      </c>
      <c r="N60" s="24">
        <f t="shared" si="14"/>
        <v>662.2</v>
      </c>
      <c r="O60" s="24">
        <f t="shared" si="15"/>
        <v>694.1546198932314</v>
      </c>
      <c r="P60" s="24">
        <f t="shared" si="16"/>
        <v>1134.1970518943745</v>
      </c>
      <c r="Q60" s="23">
        <f t="shared" si="17"/>
        <v>3503.8016717876058</v>
      </c>
      <c r="R60" s="22">
        <f t="shared" si="18"/>
        <v>28.918588861881833</v>
      </c>
      <c r="S60" s="22">
        <f t="shared" si="19"/>
        <v>18.899471546349027</v>
      </c>
      <c r="T60" s="122">
        <f t="shared" si="20"/>
        <v>19.811470080698957</v>
      </c>
      <c r="U60" s="122">
        <f t="shared" si="21"/>
        <v>32.37046951107019</v>
      </c>
      <c r="V60" s="22">
        <f t="shared" si="22"/>
        <v>100</v>
      </c>
    </row>
    <row r="61" spans="1:22" ht="15">
      <c r="A61" s="10">
        <v>18</v>
      </c>
      <c r="B61" s="7" t="s">
        <v>6</v>
      </c>
      <c r="C61" s="26">
        <f>'1. EMPLOYMENT'!K60</f>
        <v>38.75</v>
      </c>
      <c r="D61" s="26">
        <f>'2. PARTICIPATION'!K60</f>
        <v>24.015</v>
      </c>
      <c r="E61" s="26">
        <f>'3. INDEP_LIVING'!T60</f>
        <v>77.59995232564303</v>
      </c>
      <c r="F61" s="26">
        <f>'4. CAPACITY'!P60</f>
        <v>62.62355394871795</v>
      </c>
      <c r="G61" s="18"/>
      <c r="H61" s="18"/>
      <c r="I61" s="18"/>
      <c r="J61" s="18"/>
      <c r="K61" s="15">
        <f t="shared" si="12"/>
        <v>42.25245602230789</v>
      </c>
      <c r="L61" s="16">
        <f t="shared" si="23"/>
        <v>3</v>
      </c>
      <c r="M61" s="24">
        <f t="shared" si="13"/>
        <v>1356.25</v>
      </c>
      <c r="N61" s="24">
        <f t="shared" si="14"/>
        <v>840.525</v>
      </c>
      <c r="O61" s="24">
        <f t="shared" si="15"/>
        <v>775.9995232564303</v>
      </c>
      <c r="P61" s="24">
        <f t="shared" si="16"/>
        <v>1252.471078974359</v>
      </c>
      <c r="Q61" s="23">
        <f t="shared" si="17"/>
        <v>4225.245602230789</v>
      </c>
      <c r="R61" s="22">
        <f t="shared" si="18"/>
        <v>32.09872579439986</v>
      </c>
      <c r="S61" s="22">
        <f t="shared" si="19"/>
        <v>19.892926450387424</v>
      </c>
      <c r="T61" s="122">
        <f t="shared" si="20"/>
        <v>18.365785005414324</v>
      </c>
      <c r="U61" s="122">
        <f t="shared" si="21"/>
        <v>29.6425627497984</v>
      </c>
      <c r="V61" s="22">
        <f t="shared" si="22"/>
        <v>100.00000000000001</v>
      </c>
    </row>
    <row r="62" spans="1:22" ht="15">
      <c r="A62" s="10">
        <v>19</v>
      </c>
      <c r="B62" s="7" t="s">
        <v>7</v>
      </c>
      <c r="C62" s="26">
        <f>'1. EMPLOYMENT'!K61</f>
        <v>30.225</v>
      </c>
      <c r="D62" s="26">
        <f>'2. PARTICIPATION'!K61</f>
        <v>23.315</v>
      </c>
      <c r="E62" s="26">
        <f>'3. INDEP_LIVING'!T61</f>
        <v>74.09381487317323</v>
      </c>
      <c r="F62" s="26">
        <f>'4. CAPACITY'!P61</f>
        <v>58.74741872892347</v>
      </c>
      <c r="G62" s="18"/>
      <c r="H62" s="18"/>
      <c r="I62" s="18"/>
      <c r="J62" s="18"/>
      <c r="K62" s="15">
        <f t="shared" si="12"/>
        <v>37.89786523310202</v>
      </c>
      <c r="L62" s="16">
        <f t="shared" si="23"/>
        <v>9</v>
      </c>
      <c r="M62" s="24">
        <f t="shared" si="13"/>
        <v>1057.875</v>
      </c>
      <c r="N62" s="24">
        <f t="shared" si="14"/>
        <v>816.0250000000001</v>
      </c>
      <c r="O62" s="24">
        <f t="shared" si="15"/>
        <v>740.9381487317323</v>
      </c>
      <c r="P62" s="24">
        <f t="shared" si="16"/>
        <v>1174.9483745784694</v>
      </c>
      <c r="Q62" s="23">
        <f t="shared" si="17"/>
        <v>3789.786523310202</v>
      </c>
      <c r="R62" s="22">
        <f t="shared" si="18"/>
        <v>27.913841412787427</v>
      </c>
      <c r="S62" s="22">
        <f t="shared" si="19"/>
        <v>21.53221546862329</v>
      </c>
      <c r="T62" s="122">
        <f t="shared" si="20"/>
        <v>19.550920458827253</v>
      </c>
      <c r="U62" s="122">
        <f t="shared" si="21"/>
        <v>31.003022659762024</v>
      </c>
      <c r="V62" s="22">
        <f t="shared" si="22"/>
        <v>99.99999999999999</v>
      </c>
    </row>
    <row r="63" spans="1:22" ht="15">
      <c r="A63" s="10">
        <v>20</v>
      </c>
      <c r="B63" s="7" t="s">
        <v>8</v>
      </c>
      <c r="C63" s="26">
        <f>'1. EMPLOYMENT'!K62</f>
        <v>26.75</v>
      </c>
      <c r="D63" s="26">
        <f>'2. PARTICIPATION'!K62</f>
        <v>10.825</v>
      </c>
      <c r="E63" s="26">
        <f>'3. INDEP_LIVING'!T62</f>
        <v>68.44345213654385</v>
      </c>
      <c r="F63" s="26">
        <f>'4. CAPACITY'!P62</f>
        <v>46.25884198776758</v>
      </c>
      <c r="G63" s="18"/>
      <c r="H63" s="18"/>
      <c r="I63" s="18"/>
      <c r="J63" s="18"/>
      <c r="K63" s="15">
        <f t="shared" si="12"/>
        <v>29.247363611207902</v>
      </c>
      <c r="L63" s="16">
        <f t="shared" si="23"/>
        <v>26</v>
      </c>
      <c r="M63" s="24">
        <f t="shared" si="13"/>
        <v>936.25</v>
      </c>
      <c r="N63" s="24">
        <f t="shared" si="14"/>
        <v>378.875</v>
      </c>
      <c r="O63" s="24">
        <f t="shared" si="15"/>
        <v>684.4345213654385</v>
      </c>
      <c r="P63" s="24">
        <f t="shared" si="16"/>
        <v>925.1768397553517</v>
      </c>
      <c r="Q63" s="23">
        <f t="shared" si="17"/>
        <v>2924.73636112079</v>
      </c>
      <c r="R63" s="22">
        <f t="shared" si="18"/>
        <v>32.01143229337837</v>
      </c>
      <c r="S63" s="22">
        <f t="shared" si="19"/>
        <v>12.954159049563396</v>
      </c>
      <c r="T63" s="122">
        <f t="shared" si="20"/>
        <v>23.401580069362417</v>
      </c>
      <c r="U63" s="122">
        <f t="shared" si="21"/>
        <v>31.632828587695816</v>
      </c>
      <c r="V63" s="22">
        <f t="shared" si="22"/>
        <v>99.99999999999999</v>
      </c>
    </row>
    <row r="64" spans="1:22" ht="15">
      <c r="A64" s="10">
        <v>21</v>
      </c>
      <c r="B64" s="7" t="s">
        <v>9</v>
      </c>
      <c r="C64" s="26">
        <f>'1. EMPLOYMENT'!K63</f>
        <v>40.85</v>
      </c>
      <c r="D64" s="26">
        <f>'2. PARTICIPATION'!K63</f>
        <v>14.205</v>
      </c>
      <c r="E64" s="26">
        <f>'3. INDEP_LIVING'!T63</f>
        <v>67.84142533179042</v>
      </c>
      <c r="F64" s="26">
        <f>'4. CAPACITY'!P63</f>
        <v>52.33803666666666</v>
      </c>
      <c r="G64" s="25"/>
      <c r="H64" s="25"/>
      <c r="I64" s="25"/>
      <c r="J64" s="25"/>
      <c r="K64" s="15">
        <f t="shared" si="12"/>
        <v>36.520999866512376</v>
      </c>
      <c r="L64" s="16">
        <f t="shared" si="23"/>
        <v>12</v>
      </c>
      <c r="M64" s="24">
        <f t="shared" si="13"/>
        <v>1429.75</v>
      </c>
      <c r="N64" s="24">
        <f t="shared" si="14"/>
        <v>497.175</v>
      </c>
      <c r="O64" s="24">
        <f t="shared" si="15"/>
        <v>678.4142533179042</v>
      </c>
      <c r="P64" s="24">
        <f t="shared" si="16"/>
        <v>1046.7607333333333</v>
      </c>
      <c r="Q64" s="23">
        <f t="shared" si="17"/>
        <v>3652.0999866512375</v>
      </c>
      <c r="R64" s="22">
        <f t="shared" si="18"/>
        <v>39.14870910505923</v>
      </c>
      <c r="S64" s="22">
        <f t="shared" si="19"/>
        <v>13.613400559054256</v>
      </c>
      <c r="T64" s="122">
        <f t="shared" si="20"/>
        <v>18.576004375498233</v>
      </c>
      <c r="U64" s="122">
        <f t="shared" si="21"/>
        <v>28.66188596038828</v>
      </c>
      <c r="V64" s="22">
        <f t="shared" si="22"/>
        <v>100</v>
      </c>
    </row>
    <row r="65" spans="1:22" ht="15">
      <c r="A65" s="10">
        <v>22</v>
      </c>
      <c r="B65" s="7" t="s">
        <v>10</v>
      </c>
      <c r="C65" s="26">
        <f>'1. EMPLOYMENT'!K64</f>
        <v>37.025</v>
      </c>
      <c r="D65" s="26">
        <f>'2. PARTICIPATION'!K64</f>
        <v>12.085</v>
      </c>
      <c r="E65" s="26">
        <f>'3. INDEP_LIVING'!T64</f>
        <v>72.6614368778589</v>
      </c>
      <c r="F65" s="26">
        <f>'4. CAPACITY'!P64</f>
        <v>43.526549869281034</v>
      </c>
      <c r="G65" s="25"/>
      <c r="H65" s="25"/>
      <c r="I65" s="25"/>
      <c r="J65" s="25"/>
      <c r="K65" s="15">
        <f t="shared" si="12"/>
        <v>33.1599536616421</v>
      </c>
      <c r="L65" s="16">
        <f t="shared" si="23"/>
        <v>18</v>
      </c>
      <c r="M65" s="24">
        <f t="shared" si="13"/>
        <v>1295.875</v>
      </c>
      <c r="N65" s="24">
        <f t="shared" si="14"/>
        <v>422.975</v>
      </c>
      <c r="O65" s="24">
        <f t="shared" si="15"/>
        <v>726.6143687785891</v>
      </c>
      <c r="P65" s="24">
        <f t="shared" si="16"/>
        <v>870.5309973856207</v>
      </c>
      <c r="Q65" s="23">
        <f t="shared" si="17"/>
        <v>3315.99536616421</v>
      </c>
      <c r="R65" s="22">
        <f t="shared" si="18"/>
        <v>39.07951781907971</v>
      </c>
      <c r="S65" s="22">
        <f t="shared" si="19"/>
        <v>12.755596835748234</v>
      </c>
      <c r="T65" s="122">
        <f t="shared" si="20"/>
        <v>21.912406036293802</v>
      </c>
      <c r="U65" s="122">
        <f t="shared" si="21"/>
        <v>26.25247930887825</v>
      </c>
      <c r="V65" s="22">
        <f t="shared" si="22"/>
        <v>100</v>
      </c>
    </row>
    <row r="66" spans="1:22" ht="15">
      <c r="A66" s="10">
        <v>23</v>
      </c>
      <c r="B66" s="7" t="s">
        <v>11</v>
      </c>
      <c r="C66" s="26">
        <f>'1. EMPLOYMENT'!K65</f>
        <v>28.05</v>
      </c>
      <c r="D66" s="26">
        <f>'2. PARTICIPATION'!K65</f>
        <v>17.44</v>
      </c>
      <c r="E66" s="26">
        <f>'3. INDEP_LIVING'!T65</f>
        <v>75.65442845658032</v>
      </c>
      <c r="F66" s="26">
        <f>'4. CAPACITY'!P65</f>
        <v>48.19357542661179</v>
      </c>
      <c r="G66" s="25"/>
      <c r="H66" s="25"/>
      <c r="I66" s="25"/>
      <c r="J66" s="25"/>
      <c r="K66" s="15">
        <f t="shared" si="12"/>
        <v>33.12565793098039</v>
      </c>
      <c r="L66" s="16">
        <f t="shared" si="23"/>
        <v>19</v>
      </c>
      <c r="M66" s="24">
        <f t="shared" si="13"/>
        <v>981.75</v>
      </c>
      <c r="N66" s="24">
        <f t="shared" si="14"/>
        <v>610.4000000000001</v>
      </c>
      <c r="O66" s="24">
        <f t="shared" si="15"/>
        <v>756.5442845658032</v>
      </c>
      <c r="P66" s="24">
        <f t="shared" si="16"/>
        <v>963.8715085322358</v>
      </c>
      <c r="Q66" s="23">
        <f t="shared" si="17"/>
        <v>3312.5657930980387</v>
      </c>
      <c r="R66" s="22">
        <f t="shared" si="18"/>
        <v>29.637147194043497</v>
      </c>
      <c r="S66" s="22">
        <f t="shared" si="19"/>
        <v>18.426803816902623</v>
      </c>
      <c r="T66" s="122">
        <f t="shared" si="20"/>
        <v>22.838619119418425</v>
      </c>
      <c r="U66" s="122">
        <f t="shared" si="21"/>
        <v>29.097429869635473</v>
      </c>
      <c r="V66" s="22">
        <f t="shared" si="22"/>
        <v>100.00000000000003</v>
      </c>
    </row>
    <row r="67" spans="1:22" ht="15">
      <c r="A67" s="10">
        <v>24</v>
      </c>
      <c r="B67" s="7" t="s">
        <v>12</v>
      </c>
      <c r="C67" s="26">
        <f>'1. EMPLOYMENT'!K66</f>
        <v>26.75</v>
      </c>
      <c r="D67" s="26">
        <f>'2. PARTICIPATION'!K66</f>
        <v>13.295</v>
      </c>
      <c r="E67" s="26">
        <f>'3. INDEP_LIVING'!T66</f>
        <v>68.61976814363177</v>
      </c>
      <c r="F67" s="26">
        <f>'4. CAPACITY'!P66</f>
        <v>46.03644466666666</v>
      </c>
      <c r="G67" s="25"/>
      <c r="H67" s="25"/>
      <c r="I67" s="25"/>
      <c r="J67" s="25"/>
      <c r="K67" s="15">
        <f t="shared" si="12"/>
        <v>30.085015747696506</v>
      </c>
      <c r="L67" s="16">
        <f t="shared" si="23"/>
        <v>24</v>
      </c>
      <c r="M67" s="24">
        <f t="shared" si="13"/>
        <v>936.25</v>
      </c>
      <c r="N67" s="24">
        <f t="shared" si="14"/>
        <v>465.325</v>
      </c>
      <c r="O67" s="24">
        <f t="shared" si="15"/>
        <v>686.1976814363177</v>
      </c>
      <c r="P67" s="24">
        <f t="shared" si="16"/>
        <v>920.7288933333332</v>
      </c>
      <c r="Q67" s="23">
        <f t="shared" si="17"/>
        <v>3008.5015747696507</v>
      </c>
      <c r="R67" s="22">
        <f t="shared" si="18"/>
        <v>31.120143258415446</v>
      </c>
      <c r="S67" s="22">
        <f t="shared" si="19"/>
        <v>15.467002041892835</v>
      </c>
      <c r="T67" s="122">
        <f t="shared" si="20"/>
        <v>22.808619652753787</v>
      </c>
      <c r="U67" s="122">
        <f t="shared" si="21"/>
        <v>30.604235046937937</v>
      </c>
      <c r="V67" s="22">
        <f t="shared" si="22"/>
        <v>100</v>
      </c>
    </row>
    <row r="68" spans="1:22" ht="15">
      <c r="A68" s="10">
        <v>25</v>
      </c>
      <c r="B68" s="7" t="s">
        <v>13</v>
      </c>
      <c r="C68" s="26">
        <f>'1. EMPLOYMENT'!K67</f>
        <v>33.25</v>
      </c>
      <c r="D68" s="26">
        <f>'2. PARTICIPATION'!K67</f>
        <v>21.35</v>
      </c>
      <c r="E68" s="26">
        <f>'3. INDEP_LIVING'!T67</f>
        <v>77.63870166158304</v>
      </c>
      <c r="F68" s="26">
        <f>'4. CAPACITY'!P67</f>
        <v>59.06831051851851</v>
      </c>
      <c r="G68" s="25"/>
      <c r="H68" s="25"/>
      <c r="I68" s="25"/>
      <c r="J68" s="25"/>
      <c r="K68" s="15">
        <f t="shared" si="12"/>
        <v>38.687532269862004</v>
      </c>
      <c r="L68" s="16">
        <f t="shared" si="23"/>
        <v>7</v>
      </c>
      <c r="M68" s="24">
        <f t="shared" si="13"/>
        <v>1163.75</v>
      </c>
      <c r="N68" s="24">
        <f t="shared" si="14"/>
        <v>747.25</v>
      </c>
      <c r="O68" s="24">
        <f t="shared" si="15"/>
        <v>776.3870166158304</v>
      </c>
      <c r="P68" s="24">
        <f t="shared" si="16"/>
        <v>1181.3662103703703</v>
      </c>
      <c r="Q68" s="23">
        <f t="shared" si="17"/>
        <v>3868.7532269862004</v>
      </c>
      <c r="R68" s="22">
        <f t="shared" si="18"/>
        <v>30.080750353430364</v>
      </c>
      <c r="S68" s="22">
        <f t="shared" si="19"/>
        <v>19.31500812167634</v>
      </c>
      <c r="T68" s="122">
        <f t="shared" si="20"/>
        <v>20.068145241216225</v>
      </c>
      <c r="U68" s="122">
        <f t="shared" si="21"/>
        <v>30.53609628367708</v>
      </c>
      <c r="V68" s="22">
        <f t="shared" si="22"/>
        <v>100.00000000000001</v>
      </c>
    </row>
    <row r="69" spans="1:22" ht="15">
      <c r="A69" s="10">
        <v>26</v>
      </c>
      <c r="B69" s="7" t="s">
        <v>14</v>
      </c>
      <c r="C69" s="26">
        <f>'1. EMPLOYMENT'!K68</f>
        <v>45.025</v>
      </c>
      <c r="D69" s="26">
        <f>'2. PARTICIPATION'!K68</f>
        <v>23.175</v>
      </c>
      <c r="E69" s="26">
        <f>'3. INDEP_LIVING'!T68</f>
        <v>79.39699428626547</v>
      </c>
      <c r="F69" s="26">
        <f>'4. CAPACITY'!P68</f>
        <v>69.83633512359549</v>
      </c>
      <c r="G69" s="25"/>
      <c r="H69" s="25"/>
      <c r="I69" s="25"/>
      <c r="J69" s="25"/>
      <c r="K69" s="15">
        <f t="shared" si="12"/>
        <v>45.77696645334565</v>
      </c>
      <c r="L69" s="16">
        <f t="shared" si="23"/>
        <v>1</v>
      </c>
      <c r="M69" s="24">
        <f t="shared" si="13"/>
        <v>1575.875</v>
      </c>
      <c r="N69" s="24">
        <f t="shared" si="14"/>
        <v>811.125</v>
      </c>
      <c r="O69" s="24">
        <f t="shared" si="15"/>
        <v>793.9699428626546</v>
      </c>
      <c r="P69" s="24">
        <f t="shared" si="16"/>
        <v>1396.72670247191</v>
      </c>
      <c r="Q69" s="23">
        <f t="shared" si="17"/>
        <v>4577.696645334565</v>
      </c>
      <c r="R69" s="22">
        <f t="shared" si="18"/>
        <v>34.425064002571666</v>
      </c>
      <c r="S69" s="22">
        <f t="shared" si="19"/>
        <v>17.719064036859486</v>
      </c>
      <c r="T69" s="122">
        <f t="shared" si="20"/>
        <v>17.344311001294553</v>
      </c>
      <c r="U69" s="122">
        <f t="shared" si="21"/>
        <v>30.511560959274288</v>
      </c>
      <c r="V69" s="22">
        <f t="shared" si="22"/>
        <v>100</v>
      </c>
    </row>
    <row r="70" spans="1:22" ht="15">
      <c r="A70" s="10">
        <v>27</v>
      </c>
      <c r="B70" s="7" t="s">
        <v>15</v>
      </c>
      <c r="C70" s="26">
        <f>'1. EMPLOYMENT'!K69</f>
        <v>40.95</v>
      </c>
      <c r="D70" s="26">
        <f>'2. PARTICIPATION'!K69</f>
        <v>19.24</v>
      </c>
      <c r="E70" s="26">
        <f>'3. INDEP_LIVING'!T69</f>
        <v>76.10809405456729</v>
      </c>
      <c r="F70" s="26">
        <f>'4. CAPACITY'!P69</f>
        <v>62.15625202284843</v>
      </c>
      <c r="G70" s="25"/>
      <c r="H70" s="25"/>
      <c r="I70" s="25"/>
      <c r="J70" s="25"/>
      <c r="K70" s="15">
        <f t="shared" si="12"/>
        <v>41.10855981002642</v>
      </c>
      <c r="L70" s="16">
        <f t="shared" si="23"/>
        <v>5</v>
      </c>
      <c r="M70" s="24">
        <f t="shared" si="13"/>
        <v>1433.25</v>
      </c>
      <c r="N70" s="24">
        <f t="shared" si="14"/>
        <v>673.4</v>
      </c>
      <c r="O70" s="24">
        <f t="shared" si="15"/>
        <v>761.0809405456729</v>
      </c>
      <c r="P70" s="24">
        <f t="shared" si="16"/>
        <v>1243.1250404569685</v>
      </c>
      <c r="Q70" s="23">
        <f t="shared" si="17"/>
        <v>4110.855981002642</v>
      </c>
      <c r="R70" s="22">
        <f t="shared" si="18"/>
        <v>34.8650015136368</v>
      </c>
      <c r="S70" s="22">
        <f t="shared" si="19"/>
        <v>16.38101658418491</v>
      </c>
      <c r="T70" s="122">
        <f t="shared" si="20"/>
        <v>18.513928584772373</v>
      </c>
      <c r="U70" s="122">
        <f t="shared" si="21"/>
        <v>30.240053317405906</v>
      </c>
      <c r="V70" s="22">
        <f t="shared" si="22"/>
        <v>99.99999999999999</v>
      </c>
    </row>
    <row r="71" spans="3:21" ht="14.25">
      <c r="C71" s="25"/>
      <c r="D71" s="25"/>
      <c r="E71" s="25"/>
      <c r="F71" s="25"/>
      <c r="G71" s="25"/>
      <c r="H71" s="25"/>
      <c r="I71" s="25"/>
      <c r="J71" s="25"/>
      <c r="T71" s="123"/>
      <c r="U71" s="123"/>
    </row>
    <row r="72" spans="2:22" ht="15">
      <c r="B72" s="7" t="s">
        <v>62</v>
      </c>
      <c r="C72" s="26">
        <f>AVERAGE(C44:C70)</f>
        <v>32.39259259259259</v>
      </c>
      <c r="D72" s="26">
        <f>AVERAGE(D44:D70)</f>
        <v>18.25462962962963</v>
      </c>
      <c r="E72" s="26">
        <f>AVERAGE(E44:E70)</f>
        <v>72.75694093425025</v>
      </c>
      <c r="F72" s="26">
        <f>AVERAGE(F44:F70)</f>
        <v>54.59328186896727</v>
      </c>
      <c r="G72" s="25"/>
      <c r="H72" s="25"/>
      <c r="I72" s="25"/>
      <c r="J72" s="25"/>
      <c r="R72" s="163">
        <f>AVERAGE(R44:R70)</f>
        <v>31.511309888104936</v>
      </c>
      <c r="S72" s="163">
        <f>AVERAGE(S44:S70)</f>
        <v>17.609913423910644</v>
      </c>
      <c r="T72" s="162">
        <f>AVERAGE(T44:T70)</f>
        <v>20.46382081518267</v>
      </c>
      <c r="U72" s="162">
        <f>AVERAGE(U44:U70)</f>
        <v>30.414955872801745</v>
      </c>
      <c r="V72" s="163">
        <f>SUM(R72:U72)</f>
        <v>99.99999999999999</v>
      </c>
    </row>
    <row r="73" spans="3:21" ht="14.25">
      <c r="C73" s="25"/>
      <c r="D73" s="25"/>
      <c r="E73" s="25"/>
      <c r="F73" s="25"/>
      <c r="G73" s="25"/>
      <c r="H73" s="25"/>
      <c r="I73" s="25"/>
      <c r="J73" s="25"/>
      <c r="T73" s="123"/>
      <c r="U73" s="123"/>
    </row>
    <row r="74" spans="3:21" ht="14.25">
      <c r="C74" s="25"/>
      <c r="D74" s="25"/>
      <c r="E74" s="25"/>
      <c r="F74" s="25"/>
      <c r="G74" s="25"/>
      <c r="H74" s="25"/>
      <c r="I74" s="25"/>
      <c r="J74" s="25"/>
      <c r="T74" s="123"/>
      <c r="U74" s="123"/>
    </row>
    <row r="75" spans="3:21" ht="14.25">
      <c r="C75" s="25"/>
      <c r="D75" s="25"/>
      <c r="E75" s="25"/>
      <c r="F75" s="25"/>
      <c r="G75" s="25"/>
      <c r="H75" s="25"/>
      <c r="I75" s="25"/>
      <c r="J75" s="25"/>
      <c r="T75" s="123"/>
      <c r="U75" s="123"/>
    </row>
    <row r="76" spans="3:21" ht="14.25">
      <c r="C76" s="25"/>
      <c r="D76" s="25"/>
      <c r="E76" s="25"/>
      <c r="F76" s="25"/>
      <c r="G76" s="25"/>
      <c r="H76" s="25"/>
      <c r="I76" s="25"/>
      <c r="J76" s="25"/>
      <c r="T76" s="123"/>
      <c r="U76" s="123"/>
    </row>
    <row r="77" spans="3:21" ht="14.25">
      <c r="C77" s="25"/>
      <c r="D77" s="25"/>
      <c r="E77" s="25"/>
      <c r="F77" s="25"/>
      <c r="G77" s="25"/>
      <c r="H77" s="25"/>
      <c r="I77" s="25"/>
      <c r="J77" s="25"/>
      <c r="T77" s="123"/>
      <c r="U77" s="123"/>
    </row>
    <row r="78" spans="3:21" ht="14.25">
      <c r="C78" s="25"/>
      <c r="D78" s="25"/>
      <c r="E78" s="25"/>
      <c r="F78" s="25"/>
      <c r="G78" s="25"/>
      <c r="H78" s="25"/>
      <c r="I78" s="25"/>
      <c r="J78" s="25"/>
      <c r="T78" s="123"/>
      <c r="U78" s="123"/>
    </row>
    <row r="79" spans="3:21" ht="14.25">
      <c r="C79" s="25"/>
      <c r="D79" s="25"/>
      <c r="E79" s="25"/>
      <c r="F79" s="25"/>
      <c r="G79" s="25"/>
      <c r="H79" s="25"/>
      <c r="I79" s="25"/>
      <c r="J79" s="25"/>
      <c r="T79" s="123"/>
      <c r="U79" s="123"/>
    </row>
    <row r="80" spans="3:21" ht="14.25">
      <c r="C80" s="25"/>
      <c r="D80" s="25"/>
      <c r="E80" s="25"/>
      <c r="F80" s="25"/>
      <c r="G80" s="25"/>
      <c r="H80" s="25"/>
      <c r="I80" s="25"/>
      <c r="J80" s="25"/>
      <c r="T80" s="123"/>
      <c r="U80" s="123"/>
    </row>
    <row r="81" spans="1:21" ht="24.75" customHeight="1">
      <c r="A81" s="190" t="s">
        <v>67</v>
      </c>
      <c r="B81" s="190"/>
      <c r="C81" s="192"/>
      <c r="D81" s="25"/>
      <c r="E81" s="25"/>
      <c r="F81" s="25"/>
      <c r="G81" s="25"/>
      <c r="H81" s="25"/>
      <c r="I81" s="25"/>
      <c r="J81" s="25"/>
      <c r="K81" s="19"/>
      <c r="M81" s="1"/>
      <c r="N81" s="1"/>
      <c r="O81" s="1"/>
      <c r="P81" s="1"/>
      <c r="R81" s="1"/>
      <c r="S81" s="1"/>
      <c r="T81" s="124"/>
      <c r="U81" s="124"/>
    </row>
    <row r="82" spans="2:21" ht="50.25" customHeight="1">
      <c r="B82" s="33" t="s">
        <v>33</v>
      </c>
      <c r="C82" s="191" t="s">
        <v>56</v>
      </c>
      <c r="D82" s="191"/>
      <c r="E82" s="191"/>
      <c r="F82" s="191"/>
      <c r="G82" s="191" t="s">
        <v>38</v>
      </c>
      <c r="H82" s="191"/>
      <c r="I82" s="191"/>
      <c r="J82" s="191"/>
      <c r="K82" s="186" t="s">
        <v>57</v>
      </c>
      <c r="L82" s="186"/>
      <c r="M82" s="187" t="s">
        <v>59</v>
      </c>
      <c r="N82" s="188"/>
      <c r="O82" s="188"/>
      <c r="P82" s="189"/>
      <c r="R82" s="187" t="s">
        <v>60</v>
      </c>
      <c r="S82" s="188"/>
      <c r="T82" s="188"/>
      <c r="U82" s="189"/>
    </row>
    <row r="83" spans="3:22" ht="42" customHeight="1">
      <c r="C83" s="20" t="s">
        <v>52</v>
      </c>
      <c r="D83" s="20" t="s">
        <v>53</v>
      </c>
      <c r="E83" s="20" t="s">
        <v>54</v>
      </c>
      <c r="F83" s="20" t="s">
        <v>55</v>
      </c>
      <c r="G83" s="20" t="s">
        <v>52</v>
      </c>
      <c r="H83" s="20" t="s">
        <v>53</v>
      </c>
      <c r="I83" s="20" t="s">
        <v>54</v>
      </c>
      <c r="J83" s="20" t="s">
        <v>55</v>
      </c>
      <c r="K83" s="20" t="s">
        <v>58</v>
      </c>
      <c r="L83" s="20" t="s">
        <v>31</v>
      </c>
      <c r="M83" s="20" t="s">
        <v>52</v>
      </c>
      <c r="N83" s="20" t="s">
        <v>53</v>
      </c>
      <c r="O83" s="20" t="s">
        <v>54</v>
      </c>
      <c r="P83" s="20" t="s">
        <v>55</v>
      </c>
      <c r="Q83" s="3" t="s">
        <v>61</v>
      </c>
      <c r="R83" s="31" t="s">
        <v>63</v>
      </c>
      <c r="S83" s="31" t="s">
        <v>64</v>
      </c>
      <c r="T83" s="33" t="s">
        <v>40</v>
      </c>
      <c r="U83" s="33" t="s">
        <v>65</v>
      </c>
      <c r="V83" s="30"/>
    </row>
    <row r="84" spans="1:22" ht="15">
      <c r="A84" s="10">
        <v>1</v>
      </c>
      <c r="B84" s="7" t="s">
        <v>45</v>
      </c>
      <c r="C84" s="26">
        <f>'1. EMPLOYMENT'!K83</f>
        <v>15.3</v>
      </c>
      <c r="D84" s="26">
        <f>'2. PARTICIPATION'!K83</f>
        <v>19.35</v>
      </c>
      <c r="E84" s="26">
        <f>'3. INDEP_LIVING'!T83</f>
        <v>72.72131870780002</v>
      </c>
      <c r="F84" s="26">
        <f>'4. CAPACITY'!P83</f>
        <v>59.790655513935334</v>
      </c>
      <c r="G84" s="25">
        <v>35</v>
      </c>
      <c r="H84" s="25">
        <v>35</v>
      </c>
      <c r="I84" s="25">
        <v>10</v>
      </c>
      <c r="J84" s="25">
        <v>20</v>
      </c>
      <c r="K84" s="15">
        <f aca="true" t="shared" si="24" ref="K84:K110">((C84*G$84)+(D84*H$84)+(E84*I$84)+(F84*J$84))/100</f>
        <v>31.35776297356707</v>
      </c>
      <c r="L84" s="16">
        <f>RANK(K84,K$84:K$110)</f>
        <v>15</v>
      </c>
      <c r="M84" s="24">
        <f aca="true" t="shared" si="25" ref="M84:M110">+C84*G$84</f>
        <v>535.5</v>
      </c>
      <c r="N84" s="24">
        <f aca="true" t="shared" si="26" ref="N84:N110">+D84*H$84</f>
        <v>677.25</v>
      </c>
      <c r="O84" s="24">
        <f aca="true" t="shared" si="27" ref="O84:O110">+E84*I$84</f>
        <v>727.2131870780003</v>
      </c>
      <c r="P84" s="24">
        <f aca="true" t="shared" si="28" ref="P84:P110">+F84*J$84</f>
        <v>1195.8131102787067</v>
      </c>
      <c r="Q84" s="23">
        <f aca="true" t="shared" si="29" ref="Q84:Q110">SUM(M84:P84)</f>
        <v>3135.776297356707</v>
      </c>
      <c r="R84" s="22">
        <f aca="true" t="shared" si="30" ref="R84:R110">M84/$Q84*100</f>
        <v>17.077111031529835</v>
      </c>
      <c r="S84" s="22">
        <f aca="true" t="shared" si="31" ref="S84:S110">N84/$Q84*100</f>
        <v>21.597522775170084</v>
      </c>
      <c r="T84" s="122">
        <f aca="true" t="shared" si="32" ref="T84:T110">O84/$Q84*100</f>
        <v>23.190850306860295</v>
      </c>
      <c r="U84" s="122">
        <f aca="true" t="shared" si="33" ref="U84:U110">P84/$Q84*100</f>
        <v>38.13451588643979</v>
      </c>
      <c r="V84" s="22">
        <f aca="true" t="shared" si="34" ref="V84:V110">SUM(R84:U84)</f>
        <v>100</v>
      </c>
    </row>
    <row r="85" spans="1:22" ht="15">
      <c r="A85" s="10">
        <v>2</v>
      </c>
      <c r="B85" s="7" t="s">
        <v>20</v>
      </c>
      <c r="C85" s="26">
        <f>'1. EMPLOYMENT'!K84</f>
        <v>20.75</v>
      </c>
      <c r="D85" s="26">
        <f>'2. PARTICIPATION'!K84</f>
        <v>13.055</v>
      </c>
      <c r="E85" s="26">
        <f>'3. INDEP_LIVING'!T84</f>
        <v>62.82480517674165</v>
      </c>
      <c r="F85" s="26">
        <f>'4. CAPACITY'!P84</f>
        <v>51.887266511198945</v>
      </c>
      <c r="G85" s="25"/>
      <c r="H85" s="25"/>
      <c r="I85" s="131" t="s">
        <v>39</v>
      </c>
      <c r="J85" s="25">
        <f>SUM(G84:J84)</f>
        <v>100</v>
      </c>
      <c r="K85" s="15">
        <f t="shared" si="24"/>
        <v>28.491683819913952</v>
      </c>
      <c r="L85" s="16">
        <f aca="true" t="shared" si="35" ref="L85:L110">RANK(K85,K$84:K$110)</f>
        <v>21</v>
      </c>
      <c r="M85" s="24">
        <f t="shared" si="25"/>
        <v>726.25</v>
      </c>
      <c r="N85" s="24">
        <f t="shared" si="26"/>
        <v>456.925</v>
      </c>
      <c r="O85" s="24">
        <f t="shared" si="27"/>
        <v>628.2480517674164</v>
      </c>
      <c r="P85" s="24">
        <f t="shared" si="28"/>
        <v>1037.745330223979</v>
      </c>
      <c r="Q85" s="23">
        <f t="shared" si="29"/>
        <v>2849.168381991395</v>
      </c>
      <c r="R85" s="22">
        <f t="shared" si="30"/>
        <v>25.48989398416655</v>
      </c>
      <c r="S85" s="22">
        <f t="shared" si="31"/>
        <v>16.037135709074423</v>
      </c>
      <c r="T85" s="122">
        <f t="shared" si="32"/>
        <v>22.05022545309552</v>
      </c>
      <c r="U85" s="122">
        <f t="shared" si="33"/>
        <v>36.42274485366352</v>
      </c>
      <c r="V85" s="22">
        <f t="shared" si="34"/>
        <v>100.00000000000001</v>
      </c>
    </row>
    <row r="86" spans="1:22" ht="15">
      <c r="A86" s="10">
        <v>3</v>
      </c>
      <c r="B86" s="7" t="s">
        <v>21</v>
      </c>
      <c r="C86" s="26">
        <f>'1. EMPLOYMENT'!K85</f>
        <v>20.1</v>
      </c>
      <c r="D86" s="26">
        <f>'2. PARTICIPATION'!K85</f>
        <v>18.03</v>
      </c>
      <c r="E86" s="26">
        <f>'3. INDEP_LIVING'!T85</f>
        <v>73.0263530292003</v>
      </c>
      <c r="F86" s="26">
        <f>'4. CAPACITY'!P85</f>
        <v>54.92406954589371</v>
      </c>
      <c r="G86" s="25"/>
      <c r="H86" s="25"/>
      <c r="I86" s="25"/>
      <c r="J86" s="25"/>
      <c r="K86" s="15">
        <f t="shared" si="24"/>
        <v>31.632949212098776</v>
      </c>
      <c r="L86" s="16">
        <f t="shared" si="35"/>
        <v>14</v>
      </c>
      <c r="M86" s="24">
        <f t="shared" si="25"/>
        <v>703.5</v>
      </c>
      <c r="N86" s="24">
        <f t="shared" si="26"/>
        <v>631.0500000000001</v>
      </c>
      <c r="O86" s="24">
        <f t="shared" si="27"/>
        <v>730.263530292003</v>
      </c>
      <c r="P86" s="24">
        <f t="shared" si="28"/>
        <v>1098.4813909178743</v>
      </c>
      <c r="Q86" s="23">
        <f t="shared" si="29"/>
        <v>3163.2949212098774</v>
      </c>
      <c r="R86" s="22">
        <f t="shared" si="30"/>
        <v>22.239469209242422</v>
      </c>
      <c r="S86" s="22">
        <f t="shared" si="31"/>
        <v>19.94913581306671</v>
      </c>
      <c r="T86" s="122">
        <f t="shared" si="32"/>
        <v>23.085534181324334</v>
      </c>
      <c r="U86" s="122">
        <f t="shared" si="33"/>
        <v>34.725860796366526</v>
      </c>
      <c r="V86" s="22">
        <f t="shared" si="34"/>
        <v>100</v>
      </c>
    </row>
    <row r="87" spans="1:22" ht="15">
      <c r="A87" s="10">
        <v>4</v>
      </c>
      <c r="B87" s="7" t="s">
        <v>22</v>
      </c>
      <c r="C87" s="26">
        <f>'1. EMPLOYMENT'!K86</f>
        <v>29.675</v>
      </c>
      <c r="D87" s="26">
        <f>'2. PARTICIPATION'!K86</f>
        <v>18.195</v>
      </c>
      <c r="E87" s="26">
        <f>'3. INDEP_LIVING'!T86</f>
        <v>79.5040819780944</v>
      </c>
      <c r="F87" s="26">
        <f>'4. CAPACITY'!P86</f>
        <v>66.50616216548462</v>
      </c>
      <c r="G87" s="25"/>
      <c r="H87" s="25"/>
      <c r="I87" s="25"/>
      <c r="J87" s="25"/>
      <c r="K87" s="15">
        <f t="shared" si="24"/>
        <v>38.006140630906366</v>
      </c>
      <c r="L87" s="16">
        <f t="shared" si="35"/>
        <v>3</v>
      </c>
      <c r="M87" s="24">
        <f t="shared" si="25"/>
        <v>1038.625</v>
      </c>
      <c r="N87" s="24">
        <f t="shared" si="26"/>
        <v>636.825</v>
      </c>
      <c r="O87" s="24">
        <f t="shared" si="27"/>
        <v>795.040819780944</v>
      </c>
      <c r="P87" s="24">
        <f t="shared" si="28"/>
        <v>1330.1232433096925</v>
      </c>
      <c r="Q87" s="23">
        <f t="shared" si="29"/>
        <v>3800.6140630906366</v>
      </c>
      <c r="R87" s="22">
        <f t="shared" si="30"/>
        <v>27.327820787870166</v>
      </c>
      <c r="S87" s="22">
        <f t="shared" si="31"/>
        <v>16.75584496159386</v>
      </c>
      <c r="T87" s="122">
        <f t="shared" si="32"/>
        <v>20.918746459997614</v>
      </c>
      <c r="U87" s="122">
        <f t="shared" si="33"/>
        <v>34.99758779053836</v>
      </c>
      <c r="V87" s="22">
        <f t="shared" si="34"/>
        <v>100</v>
      </c>
    </row>
    <row r="88" spans="1:22" ht="15">
      <c r="A88" s="10">
        <v>5</v>
      </c>
      <c r="B88" s="7" t="s">
        <v>19</v>
      </c>
      <c r="C88" s="26">
        <f>'1. EMPLOYMENT'!K87</f>
        <v>26.75</v>
      </c>
      <c r="D88" s="26">
        <f>'2. PARTICIPATION'!K87</f>
        <v>13.96</v>
      </c>
      <c r="E88" s="26">
        <f>'3. INDEP_LIVING'!T87</f>
        <v>75.17564073849591</v>
      </c>
      <c r="F88" s="26">
        <f>'4. CAPACITY'!P87</f>
        <v>56.226906671155994</v>
      </c>
      <c r="G88" s="25"/>
      <c r="H88" s="25"/>
      <c r="I88" s="25"/>
      <c r="J88" s="25"/>
      <c r="K88" s="15">
        <f t="shared" si="24"/>
        <v>33.01144540808079</v>
      </c>
      <c r="L88" s="16">
        <f t="shared" si="35"/>
        <v>9</v>
      </c>
      <c r="M88" s="24">
        <f t="shared" si="25"/>
        <v>936.25</v>
      </c>
      <c r="N88" s="24">
        <f t="shared" si="26"/>
        <v>488.6</v>
      </c>
      <c r="O88" s="24">
        <f t="shared" si="27"/>
        <v>751.7564073849592</v>
      </c>
      <c r="P88" s="24">
        <f t="shared" si="28"/>
        <v>1124.53813342312</v>
      </c>
      <c r="Q88" s="23">
        <f t="shared" si="29"/>
        <v>3301.144540808079</v>
      </c>
      <c r="R88" s="22">
        <f t="shared" si="30"/>
        <v>28.361375529797844</v>
      </c>
      <c r="S88" s="22">
        <f t="shared" si="31"/>
        <v>14.80092719237301</v>
      </c>
      <c r="T88" s="122">
        <f t="shared" si="32"/>
        <v>22.77259896050897</v>
      </c>
      <c r="U88" s="122">
        <f t="shared" si="33"/>
        <v>34.06509831732018</v>
      </c>
      <c r="V88" s="22">
        <f t="shared" si="34"/>
        <v>100</v>
      </c>
    </row>
    <row r="89" spans="1:22" ht="15">
      <c r="A89" s="10">
        <v>6</v>
      </c>
      <c r="B89" s="7" t="s">
        <v>23</v>
      </c>
      <c r="C89" s="26">
        <f>'1. EMPLOYMENT'!K88</f>
        <v>34.05</v>
      </c>
      <c r="D89" s="26">
        <f>'2. PARTICIPATION'!K88</f>
        <v>13.835</v>
      </c>
      <c r="E89" s="26">
        <f>'3. INDEP_LIVING'!T88</f>
        <v>69.3544400824726</v>
      </c>
      <c r="F89" s="26">
        <f>'4. CAPACITY'!P88</f>
        <v>49.53153699760191</v>
      </c>
      <c r="G89" s="25"/>
      <c r="H89" s="25"/>
      <c r="I89" s="25"/>
      <c r="J89" s="25"/>
      <c r="K89" s="15">
        <f t="shared" si="24"/>
        <v>33.60150140776764</v>
      </c>
      <c r="L89" s="16">
        <f t="shared" si="35"/>
        <v>7</v>
      </c>
      <c r="M89" s="24">
        <f t="shared" si="25"/>
        <v>1191.75</v>
      </c>
      <c r="N89" s="24">
        <f t="shared" si="26"/>
        <v>484.225</v>
      </c>
      <c r="O89" s="24">
        <f t="shared" si="27"/>
        <v>693.544400824726</v>
      </c>
      <c r="P89" s="24">
        <f t="shared" si="28"/>
        <v>990.6307399520382</v>
      </c>
      <c r="Q89" s="23">
        <f t="shared" si="29"/>
        <v>3360.150140776764</v>
      </c>
      <c r="R89" s="22">
        <f t="shared" si="30"/>
        <v>35.46716515841473</v>
      </c>
      <c r="S89" s="22">
        <f t="shared" si="31"/>
        <v>14.410814389623136</v>
      </c>
      <c r="T89" s="122">
        <f t="shared" si="32"/>
        <v>20.640280099638638</v>
      </c>
      <c r="U89" s="122">
        <f t="shared" si="33"/>
        <v>29.4817403523235</v>
      </c>
      <c r="V89" s="22">
        <f t="shared" si="34"/>
        <v>100</v>
      </c>
    </row>
    <row r="90" spans="1:22" ht="15">
      <c r="A90" s="10">
        <v>7</v>
      </c>
      <c r="B90" s="7" t="s">
        <v>24</v>
      </c>
      <c r="C90" s="26">
        <f>'1. EMPLOYMENT'!K89</f>
        <v>24.225</v>
      </c>
      <c r="D90" s="26">
        <f>'2. PARTICIPATION'!K89</f>
        <v>26.2</v>
      </c>
      <c r="E90" s="26">
        <f>'3. INDEP_LIVING'!T89</f>
        <v>75.49140918792378</v>
      </c>
      <c r="F90" s="26">
        <f>'4. CAPACITY'!P89</f>
        <v>60.12428610129002</v>
      </c>
      <c r="G90" s="25"/>
      <c r="H90" s="25"/>
      <c r="I90" s="25"/>
      <c r="J90" s="25"/>
      <c r="K90" s="15">
        <f t="shared" si="24"/>
        <v>37.22274813905038</v>
      </c>
      <c r="L90" s="16">
        <f t="shared" si="35"/>
        <v>5</v>
      </c>
      <c r="M90" s="24">
        <f t="shared" si="25"/>
        <v>847.875</v>
      </c>
      <c r="N90" s="24">
        <f t="shared" si="26"/>
        <v>917</v>
      </c>
      <c r="O90" s="24">
        <f t="shared" si="27"/>
        <v>754.9140918792377</v>
      </c>
      <c r="P90" s="24">
        <f t="shared" si="28"/>
        <v>1202.4857220258004</v>
      </c>
      <c r="Q90" s="23">
        <f t="shared" si="29"/>
        <v>3722.274813905038</v>
      </c>
      <c r="R90" s="22">
        <f t="shared" si="30"/>
        <v>22.77840950465703</v>
      </c>
      <c r="S90" s="22">
        <f t="shared" si="31"/>
        <v>24.6354728182462</v>
      </c>
      <c r="T90" s="122">
        <f t="shared" si="32"/>
        <v>20.280987557908368</v>
      </c>
      <c r="U90" s="122">
        <f t="shared" si="33"/>
        <v>32.305130119188405</v>
      </c>
      <c r="V90" s="22">
        <f t="shared" si="34"/>
        <v>100.00000000000001</v>
      </c>
    </row>
    <row r="91" spans="1:22" ht="15">
      <c r="A91" s="10">
        <v>8</v>
      </c>
      <c r="B91" s="7" t="s">
        <v>25</v>
      </c>
      <c r="C91" s="26">
        <f>'1. EMPLOYMENT'!K90</f>
        <v>16.4</v>
      </c>
      <c r="D91" s="26">
        <f>'2. PARTICIPATION'!K90</f>
        <v>15.845</v>
      </c>
      <c r="E91" s="26">
        <f>'3. INDEP_LIVING'!T90</f>
        <v>64.33802878390722</v>
      </c>
      <c r="F91" s="26">
        <f>'4. CAPACITY'!P90</f>
        <v>45.221378444444426</v>
      </c>
      <c r="G91" s="25"/>
      <c r="H91" s="25"/>
      <c r="I91" s="25"/>
      <c r="J91" s="25"/>
      <c r="K91" s="15">
        <f t="shared" si="24"/>
        <v>26.763828567279607</v>
      </c>
      <c r="L91" s="16">
        <f t="shared" si="35"/>
        <v>25</v>
      </c>
      <c r="M91" s="24">
        <f t="shared" si="25"/>
        <v>574</v>
      </c>
      <c r="N91" s="24">
        <f t="shared" si="26"/>
        <v>554.575</v>
      </c>
      <c r="O91" s="24">
        <f t="shared" si="27"/>
        <v>643.3802878390723</v>
      </c>
      <c r="P91" s="24">
        <f t="shared" si="28"/>
        <v>904.4275688888886</v>
      </c>
      <c r="Q91" s="23">
        <f t="shared" si="29"/>
        <v>2676.3828567279606</v>
      </c>
      <c r="R91" s="22">
        <f t="shared" si="30"/>
        <v>21.44685684849101</v>
      </c>
      <c r="S91" s="22">
        <f t="shared" si="31"/>
        <v>20.721063827093907</v>
      </c>
      <c r="T91" s="122">
        <f t="shared" si="32"/>
        <v>24.03917235614203</v>
      </c>
      <c r="U91" s="122">
        <f t="shared" si="33"/>
        <v>33.79290696827306</v>
      </c>
      <c r="V91" s="22">
        <f t="shared" si="34"/>
        <v>100</v>
      </c>
    </row>
    <row r="92" spans="1:22" ht="15">
      <c r="A92" s="10">
        <v>9</v>
      </c>
      <c r="B92" s="7" t="s">
        <v>26</v>
      </c>
      <c r="C92" s="26">
        <f>'1. EMPLOYMENT'!K91</f>
        <v>17.875</v>
      </c>
      <c r="D92" s="26">
        <f>'2. PARTICIPATION'!K91</f>
        <v>19.065</v>
      </c>
      <c r="E92" s="26">
        <f>'3. INDEP_LIVING'!T91</f>
        <v>67.08433921425275</v>
      </c>
      <c r="F92" s="26">
        <f>'4. CAPACITY'!P91</f>
        <v>55.40307677987419</v>
      </c>
      <c r="G92" s="25"/>
      <c r="H92" s="25"/>
      <c r="I92" s="25"/>
      <c r="J92" s="25"/>
      <c r="K92" s="15">
        <f t="shared" si="24"/>
        <v>30.718049277400112</v>
      </c>
      <c r="L92" s="16">
        <f t="shared" si="35"/>
        <v>19</v>
      </c>
      <c r="M92" s="24">
        <f t="shared" si="25"/>
        <v>625.625</v>
      </c>
      <c r="N92" s="24">
        <f t="shared" si="26"/>
        <v>667.2750000000001</v>
      </c>
      <c r="O92" s="24">
        <f t="shared" si="27"/>
        <v>670.8433921425275</v>
      </c>
      <c r="P92" s="24">
        <f t="shared" si="28"/>
        <v>1108.0615355974837</v>
      </c>
      <c r="Q92" s="23">
        <f t="shared" si="29"/>
        <v>3071.8049277400114</v>
      </c>
      <c r="R92" s="22">
        <f t="shared" si="30"/>
        <v>20.36669042198213</v>
      </c>
      <c r="S92" s="22">
        <f t="shared" si="31"/>
        <v>21.72257079133367</v>
      </c>
      <c r="T92" s="122">
        <f t="shared" si="32"/>
        <v>21.838736766272472</v>
      </c>
      <c r="U92" s="122">
        <f t="shared" si="33"/>
        <v>36.072002020411716</v>
      </c>
      <c r="V92" s="22">
        <f t="shared" si="34"/>
        <v>99.99999999999999</v>
      </c>
    </row>
    <row r="93" spans="1:22" ht="15">
      <c r="A93" s="10">
        <v>10</v>
      </c>
      <c r="B93" s="7" t="s">
        <v>27</v>
      </c>
      <c r="C93" s="26">
        <f>'1. EMPLOYMENT'!K92</f>
        <v>19.425</v>
      </c>
      <c r="D93" s="26">
        <f>'2. PARTICIPATION'!K92</f>
        <v>21.82</v>
      </c>
      <c r="E93" s="26">
        <f>'3. INDEP_LIVING'!T92</f>
        <v>73.41562411626585</v>
      </c>
      <c r="F93" s="26">
        <f>'4. CAPACITY'!P92</f>
        <v>58.31565660869565</v>
      </c>
      <c r="G93" s="18"/>
      <c r="H93" s="18"/>
      <c r="I93" s="18"/>
      <c r="J93" s="18"/>
      <c r="K93" s="15">
        <f t="shared" si="24"/>
        <v>33.44044373336571</v>
      </c>
      <c r="L93" s="16">
        <f t="shared" si="35"/>
        <v>8</v>
      </c>
      <c r="M93" s="24">
        <f t="shared" si="25"/>
        <v>679.875</v>
      </c>
      <c r="N93" s="24">
        <f t="shared" si="26"/>
        <v>763.7</v>
      </c>
      <c r="O93" s="24">
        <f t="shared" si="27"/>
        <v>734.1562411626585</v>
      </c>
      <c r="P93" s="24">
        <f t="shared" si="28"/>
        <v>1166.313132173913</v>
      </c>
      <c r="Q93" s="23">
        <f t="shared" si="29"/>
        <v>3344.0443733365714</v>
      </c>
      <c r="R93" s="22">
        <f t="shared" si="30"/>
        <v>20.330920409457494</v>
      </c>
      <c r="S93" s="22">
        <f t="shared" si="31"/>
        <v>22.837615615668604</v>
      </c>
      <c r="T93" s="122">
        <f t="shared" si="32"/>
        <v>21.954141727794806</v>
      </c>
      <c r="U93" s="122">
        <f t="shared" si="33"/>
        <v>34.8773222470791</v>
      </c>
      <c r="V93" s="22">
        <f t="shared" si="34"/>
        <v>100</v>
      </c>
    </row>
    <row r="94" spans="1:22" ht="15">
      <c r="A94" s="10">
        <v>11</v>
      </c>
      <c r="B94" s="7" t="s">
        <v>28</v>
      </c>
      <c r="C94" s="26">
        <f>'1. EMPLOYMENT'!K93</f>
        <v>14.3</v>
      </c>
      <c r="D94" s="26">
        <f>'2. PARTICIPATION'!K93</f>
        <v>24.14</v>
      </c>
      <c r="E94" s="26">
        <f>'3. INDEP_LIVING'!T93</f>
        <v>69.78653172408991</v>
      </c>
      <c r="F94" s="26">
        <f>'4. CAPACITY'!P93</f>
        <v>51.45015470953911</v>
      </c>
      <c r="G94" s="18"/>
      <c r="H94" s="18"/>
      <c r="I94" s="18"/>
      <c r="J94" s="18"/>
      <c r="K94" s="15">
        <f t="shared" si="24"/>
        <v>30.722684114316817</v>
      </c>
      <c r="L94" s="16">
        <f t="shared" si="35"/>
        <v>18</v>
      </c>
      <c r="M94" s="24">
        <f t="shared" si="25"/>
        <v>500.5</v>
      </c>
      <c r="N94" s="24">
        <f t="shared" si="26"/>
        <v>844.9</v>
      </c>
      <c r="O94" s="24">
        <f t="shared" si="27"/>
        <v>697.8653172408991</v>
      </c>
      <c r="P94" s="24">
        <f t="shared" si="28"/>
        <v>1029.0030941907823</v>
      </c>
      <c r="Q94" s="23">
        <f t="shared" si="29"/>
        <v>3072.2684114316817</v>
      </c>
      <c r="R94" s="22">
        <f t="shared" si="30"/>
        <v>16.29089431566841</v>
      </c>
      <c r="S94" s="22">
        <f t="shared" si="31"/>
        <v>27.500852362254225</v>
      </c>
      <c r="T94" s="122">
        <f t="shared" si="32"/>
        <v>22.71498527420958</v>
      </c>
      <c r="U94" s="122">
        <f t="shared" si="33"/>
        <v>33.49326804786777</v>
      </c>
      <c r="V94" s="22">
        <f t="shared" si="34"/>
        <v>99.99999999999999</v>
      </c>
    </row>
    <row r="95" spans="1:22" ht="15">
      <c r="A95" s="10">
        <v>12</v>
      </c>
      <c r="B95" s="7" t="s">
        <v>0</v>
      </c>
      <c r="C95" s="26">
        <f>'1. EMPLOYMENT'!K94</f>
        <v>25.4</v>
      </c>
      <c r="D95" s="26">
        <f>'2. PARTICIPATION'!K94</f>
        <v>18.945</v>
      </c>
      <c r="E95" s="26">
        <f>'3. INDEP_LIVING'!T94</f>
        <v>68.45872345544954</v>
      </c>
      <c r="F95" s="26">
        <f>'4. CAPACITY'!P94</f>
        <v>49.15299059602649</v>
      </c>
      <c r="G95" s="18"/>
      <c r="H95" s="18"/>
      <c r="I95" s="18"/>
      <c r="J95" s="18"/>
      <c r="K95" s="15">
        <f t="shared" si="24"/>
        <v>32.19722046475025</v>
      </c>
      <c r="L95" s="16">
        <f t="shared" si="35"/>
        <v>12</v>
      </c>
      <c r="M95" s="24">
        <f t="shared" si="25"/>
        <v>889</v>
      </c>
      <c r="N95" s="24">
        <f t="shared" si="26"/>
        <v>663.075</v>
      </c>
      <c r="O95" s="24">
        <f t="shared" si="27"/>
        <v>684.5872345544955</v>
      </c>
      <c r="P95" s="24">
        <f t="shared" si="28"/>
        <v>983.0598119205298</v>
      </c>
      <c r="Q95" s="23">
        <f t="shared" si="29"/>
        <v>3219.7220464750253</v>
      </c>
      <c r="R95" s="22">
        <f t="shared" si="30"/>
        <v>27.611079067315252</v>
      </c>
      <c r="S95" s="22">
        <f t="shared" si="31"/>
        <v>20.594169013003444</v>
      </c>
      <c r="T95" s="122">
        <f t="shared" si="32"/>
        <v>21.262308505915488</v>
      </c>
      <c r="U95" s="122">
        <f t="shared" si="33"/>
        <v>30.532443413765815</v>
      </c>
      <c r="V95" s="22">
        <f t="shared" si="34"/>
        <v>100</v>
      </c>
    </row>
    <row r="96" spans="1:22" ht="15">
      <c r="A96" s="10">
        <v>13</v>
      </c>
      <c r="B96" s="7" t="s">
        <v>1</v>
      </c>
      <c r="C96" s="26">
        <f>'1. EMPLOYMENT'!K95</f>
        <v>28.275</v>
      </c>
      <c r="D96" s="26">
        <f>'2. PARTICIPATION'!K95</f>
        <v>16.205</v>
      </c>
      <c r="E96" s="26">
        <f>'3. INDEP_LIVING'!T95</f>
        <v>61.99951984012487</v>
      </c>
      <c r="F96" s="26">
        <f>'4. CAPACITY'!P95</f>
        <v>46.30209295165393</v>
      </c>
      <c r="G96" s="18"/>
      <c r="H96" s="18"/>
      <c r="I96" s="18"/>
      <c r="J96" s="18"/>
      <c r="K96" s="15">
        <f t="shared" si="24"/>
        <v>31.028370574343274</v>
      </c>
      <c r="L96" s="16">
        <f t="shared" si="35"/>
        <v>17</v>
      </c>
      <c r="M96" s="24">
        <f t="shared" si="25"/>
        <v>989.625</v>
      </c>
      <c r="N96" s="24">
        <f t="shared" si="26"/>
        <v>567.175</v>
      </c>
      <c r="O96" s="24">
        <f t="shared" si="27"/>
        <v>619.9951984012487</v>
      </c>
      <c r="P96" s="24">
        <f t="shared" si="28"/>
        <v>926.0418590330787</v>
      </c>
      <c r="Q96" s="23">
        <f t="shared" si="29"/>
        <v>3102.8370574343276</v>
      </c>
      <c r="R96" s="22">
        <f t="shared" si="30"/>
        <v>31.89419817031258</v>
      </c>
      <c r="S96" s="22">
        <f t="shared" si="31"/>
        <v>18.279238951367475</v>
      </c>
      <c r="T96" s="122">
        <f t="shared" si="32"/>
        <v>19.981558390755783</v>
      </c>
      <c r="U96" s="122">
        <f t="shared" si="33"/>
        <v>29.845004487564157</v>
      </c>
      <c r="V96" s="22">
        <f t="shared" si="34"/>
        <v>99.99999999999999</v>
      </c>
    </row>
    <row r="97" spans="1:22" ht="15">
      <c r="A97" s="10">
        <v>14</v>
      </c>
      <c r="B97" s="7" t="s">
        <v>2</v>
      </c>
      <c r="C97" s="26">
        <f>'1. EMPLOYMENT'!K96</f>
        <v>25.85</v>
      </c>
      <c r="D97" s="26">
        <f>'2. PARTICIPATION'!K96</f>
        <v>15.05</v>
      </c>
      <c r="E97" s="26">
        <f>'3. INDEP_LIVING'!T96</f>
        <v>70.04869630622306</v>
      </c>
      <c r="F97" s="26">
        <f>'4. CAPACITY'!P96</f>
        <v>49.16933036437247</v>
      </c>
      <c r="G97" s="18"/>
      <c r="H97" s="18"/>
      <c r="I97" s="18"/>
      <c r="J97" s="18"/>
      <c r="K97" s="15">
        <f t="shared" si="24"/>
        <v>31.1537357034968</v>
      </c>
      <c r="L97" s="16">
        <f t="shared" si="35"/>
        <v>16</v>
      </c>
      <c r="M97" s="24">
        <f t="shared" si="25"/>
        <v>904.75</v>
      </c>
      <c r="N97" s="24">
        <f t="shared" si="26"/>
        <v>526.75</v>
      </c>
      <c r="O97" s="24">
        <f t="shared" si="27"/>
        <v>700.4869630622306</v>
      </c>
      <c r="P97" s="24">
        <f t="shared" si="28"/>
        <v>983.3866072874494</v>
      </c>
      <c r="Q97" s="23">
        <f t="shared" si="29"/>
        <v>3115.37357034968</v>
      </c>
      <c r="R97" s="22">
        <f t="shared" si="30"/>
        <v>29.04146098595963</v>
      </c>
      <c r="S97" s="22">
        <f t="shared" si="31"/>
        <v>16.90808463592621</v>
      </c>
      <c r="T97" s="122">
        <f t="shared" si="32"/>
        <v>22.48484643155028</v>
      </c>
      <c r="U97" s="122">
        <f t="shared" si="33"/>
        <v>31.56560794656388</v>
      </c>
      <c r="V97" s="22">
        <f t="shared" si="34"/>
        <v>100</v>
      </c>
    </row>
    <row r="98" spans="1:22" ht="15">
      <c r="A98" s="10">
        <v>15</v>
      </c>
      <c r="B98" s="7" t="s">
        <v>3</v>
      </c>
      <c r="C98" s="26">
        <f>'1. EMPLOYMENT'!K97</f>
        <v>16.625</v>
      </c>
      <c r="D98" s="26">
        <f>'2. PARTICIPATION'!K97</f>
        <v>18.445</v>
      </c>
      <c r="E98" s="26">
        <f>'3. INDEP_LIVING'!T97</f>
        <v>73.81858284998597</v>
      </c>
      <c r="F98" s="26">
        <f>'4. CAPACITY'!P97</f>
        <v>60.784346250825074</v>
      </c>
      <c r="G98" s="18"/>
      <c r="H98" s="18"/>
      <c r="I98" s="18"/>
      <c r="J98" s="18"/>
      <c r="K98" s="15">
        <f t="shared" si="24"/>
        <v>31.813227535163616</v>
      </c>
      <c r="L98" s="16">
        <f t="shared" si="35"/>
        <v>13</v>
      </c>
      <c r="M98" s="24">
        <f t="shared" si="25"/>
        <v>581.875</v>
      </c>
      <c r="N98" s="24">
        <f t="shared" si="26"/>
        <v>645.575</v>
      </c>
      <c r="O98" s="24">
        <f t="shared" si="27"/>
        <v>738.1858284998598</v>
      </c>
      <c r="P98" s="24">
        <f t="shared" si="28"/>
        <v>1215.6869250165014</v>
      </c>
      <c r="Q98" s="23">
        <f t="shared" si="29"/>
        <v>3181.3227535163614</v>
      </c>
      <c r="R98" s="22">
        <f t="shared" si="30"/>
        <v>18.290347917602677</v>
      </c>
      <c r="S98" s="22">
        <f t="shared" si="31"/>
        <v>20.292659689634974</v>
      </c>
      <c r="T98" s="122">
        <f t="shared" si="32"/>
        <v>23.20373900082701</v>
      </c>
      <c r="U98" s="122">
        <f t="shared" si="33"/>
        <v>38.21325339193533</v>
      </c>
      <c r="V98" s="22">
        <f t="shared" si="34"/>
        <v>100</v>
      </c>
    </row>
    <row r="99" spans="1:22" ht="15">
      <c r="A99" s="10">
        <v>16</v>
      </c>
      <c r="B99" s="7" t="s">
        <v>4</v>
      </c>
      <c r="C99" s="26">
        <f>'1. EMPLOYMENT'!K98</f>
        <v>15.375</v>
      </c>
      <c r="D99" s="26">
        <f>'2. PARTICIPATION'!K98</f>
        <v>15.54</v>
      </c>
      <c r="E99" s="26">
        <f>'3. INDEP_LIVING'!T98</f>
        <v>70.82358020555928</v>
      </c>
      <c r="F99" s="26">
        <f>'4. CAPACITY'!P98</f>
        <v>45.828068107279684</v>
      </c>
      <c r="G99" s="18"/>
      <c r="H99" s="18"/>
      <c r="I99" s="18"/>
      <c r="J99" s="18"/>
      <c r="K99" s="15">
        <f t="shared" si="24"/>
        <v>27.068221642011867</v>
      </c>
      <c r="L99" s="16">
        <f t="shared" si="35"/>
        <v>23</v>
      </c>
      <c r="M99" s="24">
        <f t="shared" si="25"/>
        <v>538.125</v>
      </c>
      <c r="N99" s="24">
        <f t="shared" si="26"/>
        <v>543.9</v>
      </c>
      <c r="O99" s="24">
        <f t="shared" si="27"/>
        <v>708.2358020555928</v>
      </c>
      <c r="P99" s="24">
        <f t="shared" si="28"/>
        <v>916.5613621455936</v>
      </c>
      <c r="Q99" s="23">
        <f t="shared" si="29"/>
        <v>2706.8221642011868</v>
      </c>
      <c r="R99" s="22">
        <f t="shared" si="30"/>
        <v>19.880323396081202</v>
      </c>
      <c r="S99" s="22">
        <f t="shared" si="31"/>
        <v>20.093673208136707</v>
      </c>
      <c r="T99" s="122">
        <f t="shared" si="32"/>
        <v>26.164844200786312</v>
      </c>
      <c r="U99" s="122">
        <f t="shared" si="33"/>
        <v>33.86115919499577</v>
      </c>
      <c r="V99" s="22">
        <f t="shared" si="34"/>
        <v>100</v>
      </c>
    </row>
    <row r="100" spans="1:22" ht="15">
      <c r="A100" s="10">
        <v>17</v>
      </c>
      <c r="B100" s="7" t="s">
        <v>5</v>
      </c>
      <c r="C100" s="26">
        <f>'1. EMPLOYMENT'!K99</f>
        <v>7.425</v>
      </c>
      <c r="D100" s="26">
        <f>'2. PARTICIPATION'!K99</f>
        <v>17.555</v>
      </c>
      <c r="E100" s="26">
        <f>'3. INDEP_LIVING'!T99</f>
        <v>70.57293612759919</v>
      </c>
      <c r="F100" s="26">
        <f>'4. CAPACITY'!P99</f>
        <v>55.589957948717945</v>
      </c>
      <c r="G100" s="18"/>
      <c r="H100" s="18"/>
      <c r="I100" s="18"/>
      <c r="J100" s="18"/>
      <c r="K100" s="15">
        <f t="shared" si="24"/>
        <v>26.91828520250351</v>
      </c>
      <c r="L100" s="16">
        <f t="shared" si="35"/>
        <v>24</v>
      </c>
      <c r="M100" s="24">
        <f t="shared" si="25"/>
        <v>259.875</v>
      </c>
      <c r="N100" s="24">
        <f t="shared" si="26"/>
        <v>614.425</v>
      </c>
      <c r="O100" s="24">
        <f t="shared" si="27"/>
        <v>705.7293612759919</v>
      </c>
      <c r="P100" s="24">
        <f t="shared" si="28"/>
        <v>1111.799158974359</v>
      </c>
      <c r="Q100" s="23">
        <f t="shared" si="29"/>
        <v>2691.828520250351</v>
      </c>
      <c r="R100" s="22">
        <f t="shared" si="30"/>
        <v>9.6542182403146</v>
      </c>
      <c r="S100" s="22">
        <f t="shared" si="31"/>
        <v>22.82556245235324</v>
      </c>
      <c r="T100" s="122">
        <f t="shared" si="32"/>
        <v>26.217470985497847</v>
      </c>
      <c r="U100" s="122">
        <f t="shared" si="33"/>
        <v>41.3027483218343</v>
      </c>
      <c r="V100" s="22">
        <f t="shared" si="34"/>
        <v>99.99999999999999</v>
      </c>
    </row>
    <row r="101" spans="1:22" ht="15">
      <c r="A101" s="10">
        <v>18</v>
      </c>
      <c r="B101" s="7" t="s">
        <v>6</v>
      </c>
      <c r="C101" s="26">
        <f>'1. EMPLOYMENT'!K100</f>
        <v>24.125</v>
      </c>
      <c r="D101" s="26">
        <f>'2. PARTICIPATION'!K100</f>
        <v>20.96</v>
      </c>
      <c r="E101" s="26">
        <f>'3. INDEP_LIVING'!T100</f>
        <v>77.9862694363565</v>
      </c>
      <c r="F101" s="26">
        <f>'4. CAPACITY'!P100</f>
        <v>60.77315693378226</v>
      </c>
      <c r="G101" s="18"/>
      <c r="H101" s="18"/>
      <c r="I101" s="18"/>
      <c r="J101" s="18"/>
      <c r="K101" s="15">
        <f t="shared" si="24"/>
        <v>35.7330083303921</v>
      </c>
      <c r="L101" s="16">
        <f t="shared" si="35"/>
        <v>6</v>
      </c>
      <c r="M101" s="24">
        <f t="shared" si="25"/>
        <v>844.375</v>
      </c>
      <c r="N101" s="24">
        <f t="shared" si="26"/>
        <v>733.6</v>
      </c>
      <c r="O101" s="24">
        <f t="shared" si="27"/>
        <v>779.862694363565</v>
      </c>
      <c r="P101" s="24">
        <f t="shared" si="28"/>
        <v>1215.4631386756453</v>
      </c>
      <c r="Q101" s="23">
        <f t="shared" si="29"/>
        <v>3573.3008330392104</v>
      </c>
      <c r="R101" s="22">
        <f t="shared" si="30"/>
        <v>23.630112309403046</v>
      </c>
      <c r="S101" s="22">
        <f t="shared" si="31"/>
        <v>20.530037471713484</v>
      </c>
      <c r="T101" s="122">
        <f t="shared" si="32"/>
        <v>21.824714201302385</v>
      </c>
      <c r="U101" s="122">
        <f t="shared" si="33"/>
        <v>34.015136017581085</v>
      </c>
      <c r="V101" s="22">
        <f t="shared" si="34"/>
        <v>100</v>
      </c>
    </row>
    <row r="102" spans="1:22" ht="15">
      <c r="A102" s="10">
        <v>19</v>
      </c>
      <c r="B102" s="7" t="s">
        <v>7</v>
      </c>
      <c r="C102" s="26">
        <f>'1. EMPLOYMENT'!K101</f>
        <v>19.35</v>
      </c>
      <c r="D102" s="26">
        <f>'2. PARTICIPATION'!K101</f>
        <v>19.85</v>
      </c>
      <c r="E102" s="26">
        <f>'3. INDEP_LIVING'!T101</f>
        <v>72.17784819166205</v>
      </c>
      <c r="F102" s="26">
        <f>'4. CAPACITY'!P101</f>
        <v>56.4891468432671</v>
      </c>
      <c r="G102" s="18"/>
      <c r="H102" s="18"/>
      <c r="I102" s="18"/>
      <c r="J102" s="18"/>
      <c r="K102" s="15">
        <f t="shared" si="24"/>
        <v>32.23561418781962</v>
      </c>
      <c r="L102" s="16">
        <f t="shared" si="35"/>
        <v>10</v>
      </c>
      <c r="M102" s="24">
        <f t="shared" si="25"/>
        <v>677.25</v>
      </c>
      <c r="N102" s="24">
        <f t="shared" si="26"/>
        <v>694.75</v>
      </c>
      <c r="O102" s="24">
        <f t="shared" si="27"/>
        <v>721.7784819166205</v>
      </c>
      <c r="P102" s="24">
        <f t="shared" si="28"/>
        <v>1129.782936865342</v>
      </c>
      <c r="Q102" s="23">
        <f t="shared" si="29"/>
        <v>3223.5614187819624</v>
      </c>
      <c r="R102" s="22">
        <f t="shared" si="30"/>
        <v>21.009371686049715</v>
      </c>
      <c r="S102" s="22">
        <f t="shared" si="31"/>
        <v>21.552249507394666</v>
      </c>
      <c r="T102" s="122">
        <f t="shared" si="32"/>
        <v>22.39071598608932</v>
      </c>
      <c r="U102" s="122">
        <f t="shared" si="33"/>
        <v>35.04766282046631</v>
      </c>
      <c r="V102" s="22">
        <f t="shared" si="34"/>
        <v>100</v>
      </c>
    </row>
    <row r="103" spans="1:22" ht="15">
      <c r="A103" s="10">
        <v>20</v>
      </c>
      <c r="B103" s="7" t="s">
        <v>8</v>
      </c>
      <c r="C103" s="26">
        <f>'1. EMPLOYMENT'!K102</f>
        <v>14</v>
      </c>
      <c r="D103" s="26">
        <f>'2. PARTICIPATION'!K102</f>
        <v>13.25</v>
      </c>
      <c r="E103" s="26">
        <f>'3. INDEP_LIVING'!T102</f>
        <v>66.7359890782139</v>
      </c>
      <c r="F103" s="26">
        <f>'4. CAPACITY'!P102</f>
        <v>47.49999706954436</v>
      </c>
      <c r="G103" s="18"/>
      <c r="H103" s="18"/>
      <c r="I103" s="18"/>
      <c r="J103" s="18"/>
      <c r="K103" s="15">
        <f t="shared" si="24"/>
        <v>25.71109832173026</v>
      </c>
      <c r="L103" s="16">
        <f t="shared" si="35"/>
        <v>27</v>
      </c>
      <c r="M103" s="24">
        <f t="shared" si="25"/>
        <v>490</v>
      </c>
      <c r="N103" s="24">
        <f t="shared" si="26"/>
        <v>463.75</v>
      </c>
      <c r="O103" s="24">
        <f t="shared" si="27"/>
        <v>667.359890782139</v>
      </c>
      <c r="P103" s="24">
        <f t="shared" si="28"/>
        <v>949.9999413908871</v>
      </c>
      <c r="Q103" s="23">
        <f t="shared" si="29"/>
        <v>2571.109832173026</v>
      </c>
      <c r="R103" s="22">
        <f t="shared" si="30"/>
        <v>19.057917863659153</v>
      </c>
      <c r="S103" s="22">
        <f t="shared" si="31"/>
        <v>18.03695797810598</v>
      </c>
      <c r="T103" s="122">
        <f t="shared" si="32"/>
        <v>25.956102008217446</v>
      </c>
      <c r="U103" s="122">
        <f t="shared" si="33"/>
        <v>36.94902215001742</v>
      </c>
      <c r="V103" s="22">
        <f t="shared" si="34"/>
        <v>100</v>
      </c>
    </row>
    <row r="104" spans="1:22" ht="15">
      <c r="A104" s="10">
        <v>21</v>
      </c>
      <c r="B104" s="7" t="s">
        <v>9</v>
      </c>
      <c r="C104" s="26">
        <f>'1. EMPLOYMENT'!K103</f>
        <v>30.5</v>
      </c>
      <c r="D104" s="26">
        <f>'2. PARTICIPATION'!K103</f>
        <v>14.305</v>
      </c>
      <c r="E104" s="26">
        <f>'3. INDEP_LIVING'!T103</f>
        <v>65.98560904175791</v>
      </c>
      <c r="F104" s="26">
        <f>'4. CAPACITY'!P103</f>
        <v>49.76841201801801</v>
      </c>
      <c r="G104" s="25"/>
      <c r="H104" s="25"/>
      <c r="I104" s="25"/>
      <c r="J104" s="25"/>
      <c r="K104" s="15">
        <f t="shared" si="24"/>
        <v>32.23399330777939</v>
      </c>
      <c r="L104" s="16">
        <f t="shared" si="35"/>
        <v>11</v>
      </c>
      <c r="M104" s="24">
        <f t="shared" si="25"/>
        <v>1067.5</v>
      </c>
      <c r="N104" s="24">
        <f t="shared" si="26"/>
        <v>500.675</v>
      </c>
      <c r="O104" s="24">
        <f t="shared" si="27"/>
        <v>659.8560904175791</v>
      </c>
      <c r="P104" s="24">
        <f t="shared" si="28"/>
        <v>995.3682403603602</v>
      </c>
      <c r="Q104" s="23">
        <f t="shared" si="29"/>
        <v>3223.399330777939</v>
      </c>
      <c r="R104" s="22">
        <f t="shared" si="30"/>
        <v>33.1172123108423</v>
      </c>
      <c r="S104" s="22">
        <f t="shared" si="31"/>
        <v>15.532515478904891</v>
      </c>
      <c r="T104" s="122">
        <f t="shared" si="32"/>
        <v>20.47081427724714</v>
      </c>
      <c r="U104" s="122">
        <f t="shared" si="33"/>
        <v>30.87945793300568</v>
      </c>
      <c r="V104" s="22">
        <f t="shared" si="34"/>
        <v>100.00000000000001</v>
      </c>
    </row>
    <row r="105" spans="1:22" ht="15">
      <c r="A105" s="10">
        <v>22</v>
      </c>
      <c r="B105" s="7" t="s">
        <v>10</v>
      </c>
      <c r="C105" s="26">
        <f>'1. EMPLOYMENT'!K104</f>
        <v>26.6</v>
      </c>
      <c r="D105" s="26">
        <f>'2. PARTICIPATION'!K104</f>
        <v>13.525</v>
      </c>
      <c r="E105" s="26">
        <f>'3. INDEP_LIVING'!T104</f>
        <v>67.85665151812714</v>
      </c>
      <c r="F105" s="26">
        <f>'4. CAPACITY'!P104</f>
        <v>40.995093207349086</v>
      </c>
      <c r="G105" s="25"/>
      <c r="H105" s="25"/>
      <c r="I105" s="25"/>
      <c r="J105" s="25"/>
      <c r="K105" s="15">
        <f t="shared" si="24"/>
        <v>29.02843379328253</v>
      </c>
      <c r="L105" s="16">
        <f t="shared" si="35"/>
        <v>20</v>
      </c>
      <c r="M105" s="24">
        <f t="shared" si="25"/>
        <v>931</v>
      </c>
      <c r="N105" s="24">
        <f t="shared" si="26"/>
        <v>473.375</v>
      </c>
      <c r="O105" s="24">
        <f t="shared" si="27"/>
        <v>678.5665151812714</v>
      </c>
      <c r="P105" s="24">
        <f t="shared" si="28"/>
        <v>819.9018641469818</v>
      </c>
      <c r="Q105" s="23">
        <f t="shared" si="29"/>
        <v>2902.843379328253</v>
      </c>
      <c r="R105" s="22">
        <f t="shared" si="30"/>
        <v>32.072002459031836</v>
      </c>
      <c r="S105" s="22">
        <f t="shared" si="31"/>
        <v>16.307286964601712</v>
      </c>
      <c r="T105" s="122">
        <f t="shared" si="32"/>
        <v>23.375925825467665</v>
      </c>
      <c r="U105" s="122">
        <f t="shared" si="33"/>
        <v>28.2447847508988</v>
      </c>
      <c r="V105" s="22">
        <f t="shared" si="34"/>
        <v>100.00000000000001</v>
      </c>
    </row>
    <row r="106" spans="1:22" ht="15">
      <c r="A106" s="10">
        <v>23</v>
      </c>
      <c r="B106" s="7" t="s">
        <v>11</v>
      </c>
      <c r="C106" s="26">
        <f>'1. EMPLOYMENT'!K105</f>
        <v>15.45</v>
      </c>
      <c r="D106" s="26">
        <f>'2. PARTICIPATION'!K105</f>
        <v>16.165</v>
      </c>
      <c r="E106" s="26">
        <f>'3. INDEP_LIVING'!T105</f>
        <v>73.48341203878073</v>
      </c>
      <c r="F106" s="26">
        <f>'4. CAPACITY'!P105</f>
        <v>49.46192380313198</v>
      </c>
      <c r="G106" s="25"/>
      <c r="H106" s="25"/>
      <c r="I106" s="25"/>
      <c r="J106" s="25"/>
      <c r="K106" s="15">
        <f t="shared" si="24"/>
        <v>28.30597596450447</v>
      </c>
      <c r="L106" s="16">
        <f t="shared" si="35"/>
        <v>22</v>
      </c>
      <c r="M106" s="24">
        <f t="shared" si="25"/>
        <v>540.75</v>
      </c>
      <c r="N106" s="24">
        <f t="shared" si="26"/>
        <v>565.775</v>
      </c>
      <c r="O106" s="24">
        <f t="shared" si="27"/>
        <v>734.8341203878073</v>
      </c>
      <c r="P106" s="24">
        <f t="shared" si="28"/>
        <v>989.2384760626396</v>
      </c>
      <c r="Q106" s="23">
        <f t="shared" si="29"/>
        <v>2830.597596450447</v>
      </c>
      <c r="R106" s="22">
        <f t="shared" si="30"/>
        <v>19.10373981374454</v>
      </c>
      <c r="S106" s="22">
        <f t="shared" si="31"/>
        <v>19.98782874363628</v>
      </c>
      <c r="T106" s="122">
        <f t="shared" si="32"/>
        <v>25.960388057606103</v>
      </c>
      <c r="U106" s="122">
        <f t="shared" si="33"/>
        <v>34.94804338501308</v>
      </c>
      <c r="V106" s="22">
        <f t="shared" si="34"/>
        <v>100</v>
      </c>
    </row>
    <row r="107" spans="1:22" ht="15">
      <c r="A107" s="10">
        <v>24</v>
      </c>
      <c r="B107" s="7" t="s">
        <v>12</v>
      </c>
      <c r="C107" s="26">
        <f>'1. EMPLOYMENT'!K106</f>
        <v>14.35</v>
      </c>
      <c r="D107" s="26">
        <f>'2. PARTICIPATION'!K106</f>
        <v>14.02</v>
      </c>
      <c r="E107" s="26">
        <f>'3. INDEP_LIVING'!T106</f>
        <v>66.13846022530393</v>
      </c>
      <c r="F107" s="26">
        <f>'4. CAPACITY'!P106</f>
        <v>46.16357018181817</v>
      </c>
      <c r="G107" s="25"/>
      <c r="H107" s="25"/>
      <c r="I107" s="25"/>
      <c r="J107" s="25"/>
      <c r="K107" s="15">
        <f t="shared" si="24"/>
        <v>25.77606005889403</v>
      </c>
      <c r="L107" s="16">
        <f t="shared" si="35"/>
        <v>26</v>
      </c>
      <c r="M107" s="24">
        <f t="shared" si="25"/>
        <v>502.25</v>
      </c>
      <c r="N107" s="24">
        <f t="shared" si="26"/>
        <v>490.7</v>
      </c>
      <c r="O107" s="24">
        <f t="shared" si="27"/>
        <v>661.3846022530392</v>
      </c>
      <c r="P107" s="24">
        <f t="shared" si="28"/>
        <v>923.2714036363634</v>
      </c>
      <c r="Q107" s="23">
        <f t="shared" si="29"/>
        <v>2577.6060058894027</v>
      </c>
      <c r="R107" s="22">
        <f t="shared" si="30"/>
        <v>19.485134611435647</v>
      </c>
      <c r="S107" s="22">
        <f t="shared" si="31"/>
        <v>19.037044407827718</v>
      </c>
      <c r="T107" s="122">
        <f t="shared" si="32"/>
        <v>25.658871089758676</v>
      </c>
      <c r="U107" s="122">
        <f t="shared" si="33"/>
        <v>35.818949890977954</v>
      </c>
      <c r="V107" s="22">
        <f t="shared" si="34"/>
        <v>100</v>
      </c>
    </row>
    <row r="108" spans="1:22" ht="15">
      <c r="A108" s="10">
        <v>25</v>
      </c>
      <c r="B108" s="7" t="s">
        <v>13</v>
      </c>
      <c r="C108" s="26">
        <f>'1. EMPLOYMENT'!K107</f>
        <v>31.025</v>
      </c>
      <c r="D108" s="26">
        <f>'2. PARTICIPATION'!K107</f>
        <v>23.19</v>
      </c>
      <c r="E108" s="26">
        <f>'3. INDEP_LIVING'!T107</f>
        <v>75.85784273981642</v>
      </c>
      <c r="F108" s="26">
        <f>'4. CAPACITY'!P107</f>
        <v>62.2128701980198</v>
      </c>
      <c r="G108" s="25"/>
      <c r="H108" s="25"/>
      <c r="I108" s="25"/>
      <c r="J108" s="25"/>
      <c r="K108" s="15">
        <f t="shared" si="24"/>
        <v>39.0036083135856</v>
      </c>
      <c r="L108" s="16">
        <f t="shared" si="35"/>
        <v>2</v>
      </c>
      <c r="M108" s="24">
        <f t="shared" si="25"/>
        <v>1085.875</v>
      </c>
      <c r="N108" s="24">
        <f t="shared" si="26"/>
        <v>811.6500000000001</v>
      </c>
      <c r="O108" s="24">
        <f t="shared" si="27"/>
        <v>758.5784273981642</v>
      </c>
      <c r="P108" s="24">
        <f t="shared" si="28"/>
        <v>1244.257403960396</v>
      </c>
      <c r="Q108" s="23">
        <f t="shared" si="29"/>
        <v>3900.36083135856</v>
      </c>
      <c r="R108" s="22">
        <f t="shared" si="30"/>
        <v>27.840372902672488</v>
      </c>
      <c r="S108" s="22">
        <f t="shared" si="31"/>
        <v>20.809613138210317</v>
      </c>
      <c r="T108" s="122">
        <f t="shared" si="32"/>
        <v>19.448929475941302</v>
      </c>
      <c r="U108" s="122">
        <f t="shared" si="33"/>
        <v>31.901084483175897</v>
      </c>
      <c r="V108" s="22">
        <f t="shared" si="34"/>
        <v>100</v>
      </c>
    </row>
    <row r="109" spans="1:22" ht="15">
      <c r="A109" s="10">
        <v>26</v>
      </c>
      <c r="B109" s="7" t="s">
        <v>14</v>
      </c>
      <c r="C109" s="26">
        <f>'1. EMPLOYMENT'!K108</f>
        <v>37.05</v>
      </c>
      <c r="D109" s="26">
        <f>'2. PARTICIPATION'!K108</f>
        <v>22.02</v>
      </c>
      <c r="E109" s="26">
        <f>'3. INDEP_LIVING'!T108</f>
        <v>78.18060400915714</v>
      </c>
      <c r="F109" s="26">
        <f>'4. CAPACITY'!P108</f>
        <v>69.28778088888889</v>
      </c>
      <c r="G109" s="25"/>
      <c r="H109" s="25"/>
      <c r="I109" s="25"/>
      <c r="J109" s="25"/>
      <c r="K109" s="15">
        <f t="shared" si="24"/>
        <v>42.35011657869349</v>
      </c>
      <c r="L109" s="16">
        <f t="shared" si="35"/>
        <v>1</v>
      </c>
      <c r="M109" s="24">
        <f t="shared" si="25"/>
        <v>1296.75</v>
      </c>
      <c r="N109" s="24">
        <f t="shared" si="26"/>
        <v>770.6999999999999</v>
      </c>
      <c r="O109" s="24">
        <f t="shared" si="27"/>
        <v>781.8060400915714</v>
      </c>
      <c r="P109" s="24">
        <f t="shared" si="28"/>
        <v>1385.7556177777778</v>
      </c>
      <c r="Q109" s="23">
        <f t="shared" si="29"/>
        <v>4235.011657869349</v>
      </c>
      <c r="R109" s="22">
        <f t="shared" si="30"/>
        <v>30.619750422420328</v>
      </c>
      <c r="S109" s="22">
        <f t="shared" si="31"/>
        <v>18.198297012191514</v>
      </c>
      <c r="T109" s="122">
        <f t="shared" si="32"/>
        <v>18.460540448308972</v>
      </c>
      <c r="U109" s="122">
        <f t="shared" si="33"/>
        <v>32.721412117079204</v>
      </c>
      <c r="V109" s="22">
        <f t="shared" si="34"/>
        <v>100.00000000000003</v>
      </c>
    </row>
    <row r="110" spans="1:22" ht="15">
      <c r="A110" s="10">
        <v>27</v>
      </c>
      <c r="B110" s="7" t="s">
        <v>15</v>
      </c>
      <c r="C110" s="26">
        <f>'1. EMPLOYMENT'!K109</f>
        <v>30.25</v>
      </c>
      <c r="D110" s="26">
        <f>'2. PARTICIPATION'!K109</f>
        <v>20.67</v>
      </c>
      <c r="E110" s="26">
        <f>'3. INDEP_LIVING'!T109</f>
        <v>75.52063710886118</v>
      </c>
      <c r="F110" s="26">
        <f>'4. CAPACITY'!P109</f>
        <v>60.828505878705585</v>
      </c>
      <c r="G110" s="25"/>
      <c r="H110" s="25"/>
      <c r="I110" s="25"/>
      <c r="J110" s="25"/>
      <c r="K110" s="15">
        <f t="shared" si="24"/>
        <v>37.53976488662724</v>
      </c>
      <c r="L110" s="16">
        <f t="shared" si="35"/>
        <v>4</v>
      </c>
      <c r="M110" s="24">
        <f t="shared" si="25"/>
        <v>1058.75</v>
      </c>
      <c r="N110" s="24">
        <f t="shared" si="26"/>
        <v>723.45</v>
      </c>
      <c r="O110" s="24">
        <f t="shared" si="27"/>
        <v>755.2063710886118</v>
      </c>
      <c r="P110" s="24">
        <f t="shared" si="28"/>
        <v>1216.5701175741117</v>
      </c>
      <c r="Q110" s="23">
        <f t="shared" si="29"/>
        <v>3753.9764886627236</v>
      </c>
      <c r="R110" s="22">
        <f t="shared" si="30"/>
        <v>28.203426505133965</v>
      </c>
      <c r="S110" s="22">
        <f t="shared" si="31"/>
        <v>19.271564491276667</v>
      </c>
      <c r="T110" s="122">
        <f t="shared" si="32"/>
        <v>20.11750402191886</v>
      </c>
      <c r="U110" s="122">
        <f t="shared" si="33"/>
        <v>32.407504981670506</v>
      </c>
      <c r="V110" s="22">
        <f t="shared" si="34"/>
        <v>100</v>
      </c>
    </row>
    <row r="111" spans="3:21" ht="14.25">
      <c r="C111" s="25"/>
      <c r="D111" s="25"/>
      <c r="E111" s="25"/>
      <c r="F111" s="25"/>
      <c r="G111" s="25"/>
      <c r="H111" s="25"/>
      <c r="I111" s="25"/>
      <c r="J111" s="25"/>
      <c r="T111" s="123"/>
      <c r="U111" s="123"/>
    </row>
    <row r="112" spans="2:22" ht="15">
      <c r="B112" s="7" t="s">
        <v>62</v>
      </c>
      <c r="C112" s="26">
        <f>AVERAGE(C84:C110)</f>
        <v>22.24074074074074</v>
      </c>
      <c r="D112" s="26">
        <f>AVERAGE(D84:D110)</f>
        <v>17.895925925925926</v>
      </c>
      <c r="E112" s="26">
        <f>AVERAGE(E84:E110)</f>
        <v>71.05066425600825</v>
      </c>
      <c r="F112" s="26">
        <f>AVERAGE(F84:F110)</f>
        <v>54.06253308483387</v>
      </c>
      <c r="G112" s="25"/>
      <c r="H112" s="25"/>
      <c r="I112" s="25"/>
      <c r="J112" s="25"/>
      <c r="R112" s="163">
        <f>AVERAGE(R84:R110)</f>
        <v>23.988417624565063</v>
      </c>
      <c r="S112" s="163">
        <f>AVERAGE(S84:S110)</f>
        <v>19.600953311103076</v>
      </c>
      <c r="T112" s="162">
        <f>AVERAGE(T84:T110)</f>
        <v>22.46168637225716</v>
      </c>
      <c r="U112" s="162">
        <f>AVERAGE(U84:U110)</f>
        <v>33.94894269207471</v>
      </c>
      <c r="V112" s="163">
        <f>SUM(R112:U112)</f>
        <v>100.00000000000001</v>
      </c>
    </row>
    <row r="113" spans="3:10" ht="14.25">
      <c r="C113" s="25"/>
      <c r="D113" s="25"/>
      <c r="E113" s="25"/>
      <c r="F113" s="25"/>
      <c r="G113" s="25"/>
      <c r="H113" s="25"/>
      <c r="I113" s="25"/>
      <c r="J113" s="25"/>
    </row>
    <row r="114" spans="3:10" ht="14.25">
      <c r="C114" s="25"/>
      <c r="D114" s="25"/>
      <c r="E114" s="25"/>
      <c r="F114" s="25"/>
      <c r="G114" s="25"/>
      <c r="H114" s="25"/>
      <c r="I114" s="25"/>
      <c r="J114" s="25"/>
    </row>
    <row r="115" spans="3:10" ht="14.25">
      <c r="C115" s="25"/>
      <c r="D115" s="25"/>
      <c r="E115" s="25"/>
      <c r="F115" s="25"/>
      <c r="G115" s="25"/>
      <c r="H115" s="25"/>
      <c r="I115" s="25"/>
      <c r="J115" s="25"/>
    </row>
    <row r="116" spans="3:10" ht="14.25">
      <c r="C116" s="25"/>
      <c r="D116" s="25"/>
      <c r="E116" s="25"/>
      <c r="F116" s="25"/>
      <c r="G116" s="25"/>
      <c r="H116" s="25"/>
      <c r="I116" s="25"/>
      <c r="J116" s="25"/>
    </row>
    <row r="117" spans="3:10" ht="14.25">
      <c r="C117" s="25"/>
      <c r="D117" s="25"/>
      <c r="E117" s="25"/>
      <c r="F117" s="25"/>
      <c r="G117" s="25"/>
      <c r="H117" s="25"/>
      <c r="I117" s="25"/>
      <c r="J117" s="25"/>
    </row>
    <row r="118" spans="3:10" ht="14.25">
      <c r="C118" s="25"/>
      <c r="D118" s="25"/>
      <c r="E118" s="25"/>
      <c r="F118" s="25"/>
      <c r="G118" s="25"/>
      <c r="H118" s="25"/>
      <c r="I118" s="25"/>
      <c r="J118" s="25"/>
    </row>
    <row r="119" spans="3:10" ht="14.25">
      <c r="C119" s="25"/>
      <c r="D119" s="25"/>
      <c r="E119" s="25"/>
      <c r="F119" s="25"/>
      <c r="G119" s="25"/>
      <c r="H119" s="25"/>
      <c r="I119" s="25"/>
      <c r="J119" s="25"/>
    </row>
  </sheetData>
  <sheetProtection/>
  <mergeCells count="18">
    <mergeCell ref="C2:F2"/>
    <mergeCell ref="A81:C81"/>
    <mergeCell ref="C82:F82"/>
    <mergeCell ref="K2:L2"/>
    <mergeCell ref="K82:L82"/>
    <mergeCell ref="G2:J2"/>
    <mergeCell ref="G82:J82"/>
    <mergeCell ref="G42:J42"/>
    <mergeCell ref="K42:L42"/>
    <mergeCell ref="R82:U82"/>
    <mergeCell ref="M42:P42"/>
    <mergeCell ref="R2:U2"/>
    <mergeCell ref="A1:C1"/>
    <mergeCell ref="M2:P2"/>
    <mergeCell ref="C42:F42"/>
    <mergeCell ref="M82:P82"/>
    <mergeCell ref="R42:U42"/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azaidi</dc:creator>
  <cp:keywords/>
  <dc:description/>
  <cp:lastModifiedBy>Evita Sisene</cp:lastModifiedBy>
  <cp:lastPrinted>2013-01-22T14:22:19Z</cp:lastPrinted>
  <dcterms:created xsi:type="dcterms:W3CDTF">2012-03-19T07:57:12Z</dcterms:created>
  <dcterms:modified xsi:type="dcterms:W3CDTF">2013-03-12T11:04:57Z</dcterms:modified>
  <cp:category/>
  <cp:version/>
  <cp:contentType/>
  <cp:contentStatus/>
</cp:coreProperties>
</file>